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Google Drive\b Relatórios Pessoais Progressão e outros\"/>
    </mc:Choice>
  </mc:AlternateContent>
  <bookViews>
    <workbookView xWindow="0" yWindow="456" windowWidth="27204" windowHeight="26736"/>
  </bookViews>
  <sheets>
    <sheet name="Tabela LABOMAR 2023" sheetId="1" r:id="rId1"/>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G141" i="1" l="1"/>
  <c r="G140" i="1"/>
  <c r="G138" i="1"/>
  <c r="G137" i="1"/>
  <c r="G136" i="1"/>
  <c r="G135" i="1"/>
  <c r="G134" i="1"/>
  <c r="G133" i="1"/>
  <c r="G132" i="1"/>
  <c r="G131" i="1"/>
  <c r="G130" i="1"/>
  <c r="G129" i="1"/>
  <c r="G128" i="1"/>
  <c r="G127" i="1"/>
  <c r="G126" i="1"/>
  <c r="G125" i="1"/>
  <c r="G124" i="1"/>
  <c r="G123" i="1"/>
  <c r="G122" i="1"/>
  <c r="G121" i="1"/>
  <c r="G120" i="1"/>
  <c r="G119" i="1"/>
  <c r="G118" i="1"/>
  <c r="G117" i="1"/>
  <c r="G116" i="1"/>
  <c r="G114" i="1"/>
  <c r="G113" i="1"/>
  <c r="G112" i="1"/>
  <c r="G111" i="1"/>
  <c r="G110" i="1"/>
  <c r="G109"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6" i="1"/>
  <c r="G45" i="1"/>
  <c r="G44" i="1"/>
  <c r="G43" i="1"/>
  <c r="G42" i="1"/>
  <c r="G41" i="1"/>
  <c r="G40" i="1"/>
  <c r="G39" i="1"/>
  <c r="G38" i="1"/>
  <c r="G37" i="1"/>
  <c r="G36" i="1"/>
  <c r="G35" i="1"/>
  <c r="G34" i="1"/>
  <c r="G33" i="1"/>
  <c r="G32" i="1"/>
  <c r="G31" i="1"/>
  <c r="G29" i="1"/>
  <c r="G28" i="1"/>
  <c r="G27" i="1"/>
  <c r="G26" i="1"/>
  <c r="G25" i="1"/>
  <c r="G24" i="1"/>
  <c r="G23" i="1"/>
  <c r="G22" i="1"/>
  <c r="G21" i="1"/>
  <c r="G20" i="1"/>
  <c r="G19" i="1"/>
  <c r="G18" i="1"/>
  <c r="G17" i="1"/>
  <c r="G16" i="1"/>
  <c r="G15" i="1"/>
  <c r="G139" i="1" l="1"/>
  <c r="G115" i="1"/>
  <c r="G13" i="1"/>
  <c r="G108" i="1"/>
  <c r="G12" i="1"/>
  <c r="G11" i="1"/>
  <c r="G10" i="1"/>
  <c r="G14" i="1"/>
  <c r="G30" i="1"/>
  <c r="G48" i="1" l="1"/>
  <c r="F4" i="1" s="1"/>
  <c r="G9" i="1"/>
  <c r="F3" i="1" l="1"/>
  <c r="F7" i="1" s="1"/>
</calcChain>
</file>

<file path=xl/comments1.xml><?xml version="1.0" encoding="utf-8"?>
<comments xmlns="http://schemas.openxmlformats.org/spreadsheetml/2006/main">
  <authors>
    <author/>
  </authors>
  <commentList>
    <comment ref="A9" authorId="0" shapeId="0">
      <text>
        <r>
          <rPr>
            <sz val="9"/>
            <color rgb="FF000000"/>
            <rFont val="Tahoma"/>
            <family val="2"/>
            <charset val="1"/>
          </rPr>
          <t>Para completar os 500 pontos considera-se que o docente deva cumprir uma carga semestral de 192 horas (3 disciplinas de 4 créditos cada). Portanto, cada hora representa aproximadamente 0,65</t>
        </r>
      </text>
    </comment>
  </commentList>
</comments>
</file>

<file path=xl/sharedStrings.xml><?xml version="1.0" encoding="utf-8"?>
<sst xmlns="http://schemas.openxmlformats.org/spreadsheetml/2006/main" count="471" uniqueCount="304">
  <si>
    <t>CATEGORIA</t>
  </si>
  <si>
    <t>MÉTRICA</t>
  </si>
  <si>
    <t>PESO</t>
  </si>
  <si>
    <t>ATÉ</t>
  </si>
  <si>
    <t>REALIZADO</t>
  </si>
  <si>
    <t>PONTOS</t>
  </si>
  <si>
    <t>1. ENSINO SUPERIOR</t>
  </si>
  <si>
    <t>Turmas em disciplinas com &lt;= 4 Alunos</t>
  </si>
  <si>
    <t>Por hora-aula</t>
  </si>
  <si>
    <t>-</t>
  </si>
  <si>
    <t>1.2</t>
  </si>
  <si>
    <t>Turmas em disciplinas com &gt;=5 Alunos e &lt;= 10 Alunos</t>
  </si>
  <si>
    <t>1.3</t>
  </si>
  <si>
    <t>Turmas em disciplinas com &gt;=11 Alunos e &lt;= 20 Alunos</t>
  </si>
  <si>
    <t>1.4</t>
  </si>
  <si>
    <t>Turmas em disciplinas com &gt;= 21 Alunos</t>
  </si>
  <si>
    <t>2. ORIENTAÇÕES</t>
  </si>
  <si>
    <t>2.1</t>
  </si>
  <si>
    <t>Orientador de Pós-Doutorado</t>
  </si>
  <si>
    <t>Por aluno x meses</t>
  </si>
  <si>
    <t>2.2</t>
  </si>
  <si>
    <t>Orientador de Doutorado em Programas da UFC</t>
  </si>
  <si>
    <t>Por aluno x ano</t>
  </si>
  <si>
    <t>2.3</t>
  </si>
  <si>
    <t>Orientador de Doutorado em Programas de outras IES</t>
  </si>
  <si>
    <t>2.4</t>
  </si>
  <si>
    <t>Co-Orientador de Doutorado em Programas da UFC</t>
  </si>
  <si>
    <t>2.5</t>
  </si>
  <si>
    <t>Co-Orientador de Doutorado em Programas de outras IES</t>
  </si>
  <si>
    <t>2.6</t>
  </si>
  <si>
    <t>Orientador de Mestrado em Programas da UFC</t>
  </si>
  <si>
    <t>2.7</t>
  </si>
  <si>
    <t>Orientador de Mestrado em Programas de outras IES</t>
  </si>
  <si>
    <t>2.8</t>
  </si>
  <si>
    <t>Co-Orientador de Mestrado em Programas da UFC</t>
  </si>
  <si>
    <t>2.9</t>
  </si>
  <si>
    <t>Co-Orientador de Mestrado em Programas de outras IES</t>
  </si>
  <si>
    <t>2.10</t>
  </si>
  <si>
    <t>Orientador de Componente Curricular Atividade Trabalho de Conclusão Curso e/ou Monografia</t>
  </si>
  <si>
    <t>Por aluno concluído</t>
  </si>
  <si>
    <t>2.11</t>
  </si>
  <si>
    <t>Orientador/Supervisor de  Componente Curricular Atividade Estágio Supervisionado</t>
  </si>
  <si>
    <t>2.12</t>
  </si>
  <si>
    <t>Orientador de Especialização na UFC e outras IES</t>
  </si>
  <si>
    <t>Orientador de Bolsistas de Programas Institucionais</t>
  </si>
  <si>
    <t>Por aluno x semestre</t>
  </si>
  <si>
    <t>2.14</t>
  </si>
  <si>
    <t>Preceptoria de Residência</t>
  </si>
  <si>
    <t>3. BANCAS EXAMINADORAS E COMISSÕES DE AVALIAÇÃO</t>
  </si>
  <si>
    <t>3.1</t>
  </si>
  <si>
    <t>Concurso público</t>
  </si>
  <si>
    <t>Por banca</t>
  </si>
  <si>
    <t>3.2</t>
  </si>
  <si>
    <t>Comissão de Seleção de Professor Substituto,Temporário e Visitante</t>
  </si>
  <si>
    <t>3.3</t>
  </si>
  <si>
    <t>Por concurso</t>
  </si>
  <si>
    <t>3.4</t>
  </si>
  <si>
    <t>Comissão de Avaliação em Estágio Probatório e Progressão Funcional</t>
  </si>
  <si>
    <t>Por comissão</t>
  </si>
  <si>
    <t>3.5</t>
  </si>
  <si>
    <t>Tese de doutorado (excluindo o orientador)</t>
  </si>
  <si>
    <t>3.6</t>
  </si>
  <si>
    <t>Dissertação de mestrado (excluindo o orientador)</t>
  </si>
  <si>
    <t>3.7</t>
  </si>
  <si>
    <t>Qualificação de Doutorado (excluindo o orientador)</t>
  </si>
  <si>
    <t>3.8</t>
  </si>
  <si>
    <t>Qualificação de Mestrado (excluindo o orientador)</t>
  </si>
  <si>
    <t>3.9</t>
  </si>
  <si>
    <t>3.10</t>
  </si>
  <si>
    <t>3.11</t>
  </si>
  <si>
    <t>Participação em Comitês de Programa Nacional e Internacional</t>
  </si>
  <si>
    <t>Por comitê</t>
  </si>
  <si>
    <t>3.12</t>
  </si>
  <si>
    <t>Participação em Conselho Editorial de Revistas e Livros</t>
  </si>
  <si>
    <t>Por conselho</t>
  </si>
  <si>
    <t>3.13</t>
  </si>
  <si>
    <r>
      <t xml:space="preserve">Revisor/Parecerista </t>
    </r>
    <r>
      <rPr>
        <i/>
        <sz val="11"/>
        <rFont val="Calibri"/>
        <family val="2"/>
        <charset val="1"/>
      </rPr>
      <t>Ad hoc</t>
    </r>
  </si>
  <si>
    <t>Por parecer</t>
  </si>
  <si>
    <t>3.14</t>
  </si>
  <si>
    <t>Avaliador de Eventos Acadêmicos/Científicos</t>
  </si>
  <si>
    <t>Por evento</t>
  </si>
  <si>
    <t>3.15</t>
  </si>
  <si>
    <t>3.16</t>
  </si>
  <si>
    <t>5. PRODUÇÃO CIENTÍFICA, DE INOVAÇÃO, TÉCNICA OU ARTÍSTICA</t>
  </si>
  <si>
    <t>5.1</t>
  </si>
  <si>
    <t>Artigos Completos em Anais com Qualis de Área A1</t>
  </si>
  <si>
    <t>Por artigo</t>
  </si>
  <si>
    <t>5.2</t>
  </si>
  <si>
    <t>Artigos Completos em Anais com Qualis de Área A2</t>
  </si>
  <si>
    <t>5.3</t>
  </si>
  <si>
    <t>Artigos Completos em Anais com Qualis de Área B1</t>
  </si>
  <si>
    <t>5.4</t>
  </si>
  <si>
    <t>Artigos Completos em Anais com Qualis de Área B2</t>
  </si>
  <si>
    <t>5.5</t>
  </si>
  <si>
    <t>Artigos Completos em Anais com Qualis de Área B3</t>
  </si>
  <si>
    <t>5.6</t>
  </si>
  <si>
    <t>Artigos Completos em Anais com Qualis de Área B4</t>
  </si>
  <si>
    <t>5.7</t>
  </si>
  <si>
    <t>5.8</t>
  </si>
  <si>
    <t>Artigos Completos em Anais com Qualis de Área C</t>
  </si>
  <si>
    <t>5.9</t>
  </si>
  <si>
    <t>Artigos Completos em Anais sem Qualis de Área (Internacionais)</t>
  </si>
  <si>
    <t>5.10</t>
  </si>
  <si>
    <t>Artigos Completos em Anais sem Qualis de Área (Nacionais)</t>
  </si>
  <si>
    <t>5.11</t>
  </si>
  <si>
    <t>Resumos e Resumos estendidos em Anais com Qualis de Área</t>
  </si>
  <si>
    <t>Por resumo</t>
  </si>
  <si>
    <t>5.12</t>
  </si>
  <si>
    <t>Resumos e Resumos estendidos  em Anais sem Qualis de Área (Internacionais)</t>
  </si>
  <si>
    <t>5.13</t>
  </si>
  <si>
    <t>Resumos e Resumos estendidos  em Anais sem Qualis de Área (Nacionais)</t>
  </si>
  <si>
    <t>5.14</t>
  </si>
  <si>
    <t>Artigos Publicados em Periódicos com Qualis de Área A1</t>
  </si>
  <si>
    <t>5.15</t>
  </si>
  <si>
    <t>Artigos Publicados em Periódicos com Qualis de Área A2</t>
  </si>
  <si>
    <t>5.16</t>
  </si>
  <si>
    <t>Artigos Publicados em Periódicos com Qualis de Área B1</t>
  </si>
  <si>
    <t>5.17</t>
  </si>
  <si>
    <t>Artigos Publicados em Periódicos com Qualis de Área B2</t>
  </si>
  <si>
    <t>5.18</t>
  </si>
  <si>
    <t>Artigos Publicados em Periódicos com Qualis de Área B3</t>
  </si>
  <si>
    <t>5.19</t>
  </si>
  <si>
    <t>Artigos Publicados em Periódicos com Qualis de Área B4</t>
  </si>
  <si>
    <t>5.20</t>
  </si>
  <si>
    <t>5.21</t>
  </si>
  <si>
    <t>Artigos Publicados em Periódicos com Qualis de Área C</t>
  </si>
  <si>
    <t>5.22</t>
  </si>
  <si>
    <t>Artigos Publicados em Periódicos sem Qualis de Área</t>
  </si>
  <si>
    <t>5.23</t>
  </si>
  <si>
    <t>Livro Publicado (acima de 49 páginas)</t>
  </si>
  <si>
    <t>Por livro</t>
  </si>
  <si>
    <t>5.24</t>
  </si>
  <si>
    <t>Livro Publicado com Comitê Editorial</t>
  </si>
  <si>
    <t>5.25</t>
  </si>
  <si>
    <t>Organização ou Coordenação de Livro ou Revista Especializada</t>
  </si>
  <si>
    <t>Por livro ou revista</t>
  </si>
  <si>
    <t>5.26</t>
  </si>
  <si>
    <t>Capítulo de Livro Publicado</t>
  </si>
  <si>
    <t>Por capítulo</t>
  </si>
  <si>
    <t>5.27</t>
  </si>
  <si>
    <t>Capítulo Livro Publicado com Comitê Editorial</t>
  </si>
  <si>
    <t>5.28</t>
  </si>
  <si>
    <t>Tradução de Livro (acima de 49 páginas)</t>
  </si>
  <si>
    <t>Por livro traduzido</t>
  </si>
  <si>
    <t>5.29</t>
  </si>
  <si>
    <t>Tradução de Livro com Comitê Editorial</t>
  </si>
  <si>
    <t>Por capítulo de livro traduzido</t>
  </si>
  <si>
    <t>5.30</t>
  </si>
  <si>
    <t>Tradução de Capítulo de Livro Publicado com Comitê Editorial</t>
  </si>
  <si>
    <t>5.31</t>
  </si>
  <si>
    <t>Tradução de Capítulo de Livro Publicado</t>
  </si>
  <si>
    <t>5.32</t>
  </si>
  <si>
    <t>Resenha de Livro e Revisão de Livro</t>
  </si>
  <si>
    <t>Por resenha e revisão de livro</t>
  </si>
  <si>
    <t>5.33</t>
  </si>
  <si>
    <t>Resenha de Livro e Revisão de Livro com Comitê Editorial</t>
  </si>
  <si>
    <t>5.34</t>
  </si>
  <si>
    <t>Outras produções bibliográficas (artigos ou coliunas em jornal, revista, site, etc.)</t>
  </si>
  <si>
    <t>Cada um</t>
  </si>
  <si>
    <t>5.35</t>
  </si>
  <si>
    <t>Desenvolvimento de Softwares no âmbito de projetos de ensino, pesquisa ou extensão vinculados a UFC</t>
  </si>
  <si>
    <t>5.36</t>
  </si>
  <si>
    <t>Produto ou Processo com Registro Definitivo de Patente</t>
  </si>
  <si>
    <t>5.37</t>
  </si>
  <si>
    <t>Produto ou Processo com Depósito de Patente</t>
  </si>
  <si>
    <t>5.38</t>
  </si>
  <si>
    <t>Por licenciamento</t>
  </si>
  <si>
    <t>5.39</t>
  </si>
  <si>
    <t>Desenvolvimento de Produto Tecnológico</t>
  </si>
  <si>
    <t>5.40</t>
  </si>
  <si>
    <t>Desenvolvimento de Processo Tecnológico com registro em órgão específico</t>
  </si>
  <si>
    <t>5.41</t>
  </si>
  <si>
    <t>Trabalhos Técnicos</t>
  </si>
  <si>
    <t>5.42</t>
  </si>
  <si>
    <t>Produção de Relatório Técnico/Científico Aprovado pela Unidade de Lotação ou em Editais Institucionais</t>
  </si>
  <si>
    <t>5.43</t>
  </si>
  <si>
    <t>Apresentação de Palestra ou Conferência</t>
  </si>
  <si>
    <t>Cada uma</t>
  </si>
  <si>
    <t>5.44</t>
  </si>
  <si>
    <t>Projeto de pesquisa, financiado por agência de fomento/UFC/fundação, cadastrado na instituição</t>
  </si>
  <si>
    <t>Por projeto</t>
  </si>
  <si>
    <t>5.45</t>
  </si>
  <si>
    <t>Projeto de pesquisa não financiado, cadastrado na instituição</t>
  </si>
  <si>
    <t>5.46</t>
  </si>
  <si>
    <t>Produções artísticas e/ou culturais apresentadas ao público em eventos, locais e/ou instituições brasileiras ou estrangeiras reconhecidas pela área como de abrangência internacional, contempladas por seleção, edital ou convite e relacionadas à linha de pesquisa na qual o docente atua</t>
  </si>
  <si>
    <t>5.47</t>
  </si>
  <si>
    <t>Produções artísticas e/ou culturais apresentadas ao público em eventos, locais e/ou instituições brasileiras ou estrangeiras reconhecidas pela área como de abrangência nacional, contempladas por seleção, edital ou convite e relacionadas à linha de pesquisa na qual o docente atua</t>
  </si>
  <si>
    <t>5.48</t>
  </si>
  <si>
    <t>Produções artísticas e/ou culturais apresentadas ao público em eventos, locais e/ou instituições brasileiras ou estrangeiras reconhecidas pela área como de abrangência regional, contempladas por seleção, edital ou convite e relacionadas à linha de pesquisa na qual o docente atua</t>
  </si>
  <si>
    <t>5.49</t>
  </si>
  <si>
    <t>Produções artísticas e/ou culturais apresentadas ao público em eventos, locais e/ou instituições brasileiras ou estrangeiras reconhecidas pela área como de abrangência internacional ou nacional, relacionadas à linha de pesquisa na qual o docente atua</t>
  </si>
  <si>
    <t>5.50</t>
  </si>
  <si>
    <t>Produções artísticas e/ou culturais apresentadas ao público em eventos, locais e/ou instituições brasileiras ou estrangeiras reconhecidas pela área como de abrangência regional, relacionadas à linha de pesquisa na qual o docente atua</t>
  </si>
  <si>
    <t>5.51</t>
  </si>
  <si>
    <t>Produções artísticas e/ou culturais apresentadas ao público em eventos, locais e/ou instituições brasileiras ou estrangeiras reconhecidas pela área como de abrangência local, relacionadas à linha de pesquisa na qual o docente atua</t>
  </si>
  <si>
    <t>5.52</t>
  </si>
  <si>
    <t>Produções artísticas e/ou culturais realizadas no âmbito profissional sem vínculos explícitos com a linha de pesquisa na qual o docente atua</t>
  </si>
  <si>
    <t>5.53</t>
  </si>
  <si>
    <t>Organização de Eventos Internacionais</t>
  </si>
  <si>
    <t>5.54</t>
  </si>
  <si>
    <t>Organização de Eventos Nacionais</t>
  </si>
  <si>
    <t>5.55</t>
  </si>
  <si>
    <t>Organização de Eventos Regionais</t>
  </si>
  <si>
    <t>5.56</t>
  </si>
  <si>
    <t>Organização de Eventos Locais</t>
  </si>
  <si>
    <t>6.1</t>
  </si>
  <si>
    <t>Coordenador de Programas Cadastrados na Pró-Reitoria de Extensão com participação de discentes</t>
  </si>
  <si>
    <t>6.2</t>
  </si>
  <si>
    <t>Coordenador de Projeto Cadastrado na Pró-Reitoria de Extensão com participação de discentes</t>
  </si>
  <si>
    <t>6.3</t>
  </si>
  <si>
    <t>6.4</t>
  </si>
  <si>
    <t>6.5</t>
  </si>
  <si>
    <t>6.6</t>
  </si>
  <si>
    <t>Por ação</t>
  </si>
  <si>
    <t>7. ADMINISTRAÇÃO, ASSESSORAMENTO E REPRESENTAÇÃO</t>
  </si>
  <si>
    <t>7.1</t>
  </si>
  <si>
    <t>Por mês</t>
  </si>
  <si>
    <t>7.2</t>
  </si>
  <si>
    <t>7.3</t>
  </si>
  <si>
    <t>7.4</t>
  </si>
  <si>
    <t>7.5</t>
  </si>
  <si>
    <t>7.6</t>
  </si>
  <si>
    <t>7.7</t>
  </si>
  <si>
    <t>7.8</t>
  </si>
  <si>
    <t>7.9</t>
  </si>
  <si>
    <t>Assessoria da administração superior da UFC</t>
  </si>
  <si>
    <t>7.10</t>
  </si>
  <si>
    <t>7.11</t>
  </si>
  <si>
    <t>7.12</t>
  </si>
  <si>
    <t>7.13</t>
  </si>
  <si>
    <t>7.14</t>
  </si>
  <si>
    <t>7.15</t>
  </si>
  <si>
    <t>7.16</t>
  </si>
  <si>
    <t>7.17</t>
  </si>
  <si>
    <t>7.18</t>
  </si>
  <si>
    <t>7.19</t>
  </si>
  <si>
    <t>7.20</t>
  </si>
  <si>
    <t>7.21</t>
  </si>
  <si>
    <t>Titular em órgão representativo de classe</t>
  </si>
  <si>
    <t>7.22</t>
  </si>
  <si>
    <t>Titular em órgão dos Ministérios da Educação, da Cultura e da Ciência, Tecnologia e Inovação, ou outro relacionado à área de atuação do docente, na condição de indicado ou eleito</t>
  </si>
  <si>
    <t>2.15</t>
  </si>
  <si>
    <t>Instrutor de Curso de Formação Docente</t>
  </si>
  <si>
    <t>Por Aluno X Curso</t>
  </si>
  <si>
    <t>Sim</t>
  </si>
  <si>
    <r>
      <t xml:space="preserve">O </t>
    </r>
    <r>
      <rPr>
        <b/>
        <sz val="11"/>
        <rFont val="Calibri"/>
        <family val="2"/>
        <charset val="1"/>
      </rPr>
      <t>Total de Pontos (TP)</t>
    </r>
    <r>
      <rPr>
        <sz val="11"/>
        <rFont val="Calibri"/>
        <family val="2"/>
        <charset val="1"/>
      </rPr>
      <t xml:space="preserve"> do candidato será a soma dos pontos obtidos na tabela abaixo.
</t>
    </r>
  </si>
  <si>
    <t>Critérios da Avaliação</t>
  </si>
  <si>
    <t>Conceito</t>
  </si>
  <si>
    <r>
      <t xml:space="preserve">O Total de </t>
    </r>
    <r>
      <rPr>
        <b/>
        <sz val="11"/>
        <rFont val="Calibri"/>
        <family val="2"/>
        <charset val="1"/>
      </rPr>
      <t>Pontos na Categoria 5 (TP5)</t>
    </r>
    <r>
      <rPr>
        <sz val="11"/>
        <rFont val="Calibri"/>
        <family val="2"/>
        <charset val="1"/>
      </rPr>
      <t xml:space="preserve"> - PRODUÇÃO CIENTÍFICA, DE INOVAÇÃO, TÉCNICA OU ARTÍSTICA.
</t>
    </r>
  </si>
  <si>
    <r>
      <t>Se o docente</t>
    </r>
    <r>
      <rPr>
        <b/>
        <sz val="11"/>
        <rFont val="Calibri"/>
        <family val="2"/>
        <charset val="1"/>
      </rPr>
      <t xml:space="preserve"> Cumpriu suas Atividades Acadêmicas</t>
    </r>
    <r>
      <rPr>
        <sz val="11"/>
        <rFont val="Calibri"/>
        <family val="2"/>
        <charset val="1"/>
      </rPr>
      <t xml:space="preserve"> conforme declaração da Chefia, o conceito será "Sim". Caso contrário, "Não".</t>
    </r>
  </si>
  <si>
    <t>1.1</t>
  </si>
  <si>
    <t>2.13</t>
  </si>
  <si>
    <t>6. ATIVIDADES DE EXTENSÃO</t>
  </si>
  <si>
    <r>
      <t xml:space="preserve">Se a </t>
    </r>
    <r>
      <rPr>
        <b/>
        <sz val="11"/>
        <rFont val="Calibri"/>
        <family val="2"/>
        <charset val="1"/>
      </rPr>
      <t>Carga Didática Média</t>
    </r>
    <r>
      <rPr>
        <sz val="11"/>
        <rFont val="Calibri"/>
        <family val="2"/>
        <charset val="1"/>
      </rPr>
      <t xml:space="preserve">, no interstício, é superior ou igual ao patamar mínimo estabelecido na Resolução de Regime de Trabalho do Conselho de Ensino, Pesquisa e Extensão ou quando se tratar de docente dispensado de carga didática ou de docente contratado para novos cursos de graduação que ainda não estiverem funcionando em seu tempo padrão de curso, o conceito será "Sim". Caso contrário, "Não". </t>
    </r>
    <r>
      <rPr>
        <b/>
        <sz val="11"/>
        <rFont val="Calibri"/>
        <family val="2"/>
        <charset val="1"/>
      </rPr>
      <t/>
    </r>
  </si>
  <si>
    <r>
      <t>O Candidato será considerado "Apto" na</t>
    </r>
    <r>
      <rPr>
        <sz val="11"/>
        <rFont val="Calibri"/>
        <family val="2"/>
        <charset val="1"/>
      </rPr>
      <t xml:space="preserve"> </t>
    </r>
    <r>
      <rPr>
        <b/>
        <sz val="11"/>
        <rFont val="Calibri"/>
        <family val="2"/>
        <charset val="1"/>
      </rPr>
      <t>Avaliação de Desempenho</t>
    </r>
    <r>
      <rPr>
        <sz val="11"/>
        <color rgb="FF000000"/>
        <rFont val="Calibri"/>
        <family val="2"/>
        <charset val="1"/>
      </rPr>
      <t xml:space="preserve"> se obtiver: I - mínimo de 700 pontos em TP; II - mínimo de 350 pontos em TP5; III - "Sim" em Carga Didática Média; IV -"Sim" em Cumpriu suas Atividades Acadêmicas. Caso contrário, será considerado "Não Apto".</t>
    </r>
  </si>
  <si>
    <t>Secretário de Concurso para Docente</t>
  </si>
  <si>
    <t>Trabalho de Conclusão de Curso de Graduação (excluindo o orientador)</t>
  </si>
  <si>
    <t>Trabalho de Conclusão de Curso de Especialização na UFC e outras IES (excluindo o orientador)</t>
  </si>
  <si>
    <t>Seleção de Alunos para Curso de Pósgraduação Stricto Sensu na UFC e outras IES</t>
  </si>
  <si>
    <t>Seleção de Bolsistas em Programas Institucionais na UFC e outras IES</t>
  </si>
  <si>
    <t>4. CURSOS E ESTÁGIOS (não pontua na Classe D)</t>
  </si>
  <si>
    <t>Artigos Completos em Anais com Qualis de Área A3</t>
  </si>
  <si>
    <t>Artigos Completos em Anais com Qualis de Área A4</t>
  </si>
  <si>
    <t>Artigos Publicados em Periódicos com Qualis de Área A3</t>
  </si>
  <si>
    <t>Artigos Publicados em Periódicos com Qualis de Área A4</t>
  </si>
  <si>
    <t>Por software desenolvido</t>
  </si>
  <si>
    <t>Licenciamento de Patente nacional</t>
  </si>
  <si>
    <t>Licenciamento de Patente internacional</t>
  </si>
  <si>
    <t>5.57</t>
  </si>
  <si>
    <t>5.58</t>
  </si>
  <si>
    <t>5.59</t>
  </si>
  <si>
    <t>Por programa/ano</t>
  </si>
  <si>
    <t>Por projeto/ano</t>
  </si>
  <si>
    <t>Coordenador de prestação de serviços cadastrado na Pró-Reitoria de Extensão com a participação de discentes</t>
  </si>
  <si>
    <t>Coordenador ou membro da equipe de curso de extensão/palestras ministradas, conferência e participação em mesas</t>
  </si>
  <si>
    <t>Por ação/ano</t>
  </si>
  <si>
    <t>Participação como membro regular em ações de extensão cadastradas na Pró-Reitoria de Extrensão com participação de discentes</t>
  </si>
  <si>
    <t>Coordenador de ações de extensão com premiação inernacional, nacional e regional</t>
  </si>
  <si>
    <t>Reitor, vice-reitor, pró-reitor, pró-reitor adjunto, diretor de unidade acadêmica</t>
  </si>
  <si>
    <t>Vice-Diretor, coordenador de programas acadêmicos</t>
  </si>
  <si>
    <t>Auditor, ouvidor, procurador</t>
  </si>
  <si>
    <t>Cargo de direção na administração superior</t>
  </si>
  <si>
    <t>Chefia de departamento</t>
  </si>
  <si>
    <t xml:space="preserve">Coordenador de curso de graduação ou pós-graduação stricto sensu </t>
  </si>
  <si>
    <t>Subchefe de departamento</t>
  </si>
  <si>
    <t>Vice-coordenador de curso de graduação ou pósgraduação stricto sensu</t>
  </si>
  <si>
    <t>Função gratificada (FG) para gestão Administrativa</t>
  </si>
  <si>
    <t>Coordenador permanente designado por portaria de dirigente da UFC</t>
  </si>
  <si>
    <t>Presidente de comissão permanente (designada por portaria) da UFC</t>
  </si>
  <si>
    <t>Presidente de comissão permanente de pessoal docente (CPPD)</t>
  </si>
  <si>
    <t>Participação em comissão permanente (designada por portaria) da UFC</t>
  </si>
  <si>
    <t>Presidente de comissão temporária (designada por portaria) da UFC, excetuando-se as Comissões discriminadas nos itens 3.1 a 3.4</t>
  </si>
  <si>
    <t xml:space="preserve">Participação em Comissão Temporária (designada por portaria) da UFC, excetuando-se as comissões discriminadas nos itens 3.1 a 3.4 </t>
  </si>
  <si>
    <t>Participação em núcleos e câmaras de ensino, pesquisa, extensão e governança da UFC, designados por portaria</t>
  </si>
  <si>
    <t>Representantes docentes nos conselhos superiores da UFC</t>
  </si>
  <si>
    <t>Representantes docentes nos conselhos das unidades acadêmicas</t>
  </si>
  <si>
    <t>Participação nos colegiados de cursos de graduação</t>
  </si>
  <si>
    <t>Membro do núcleo docente estruturante</t>
  </si>
  <si>
    <t>7.23</t>
  </si>
  <si>
    <t>PONTUAÇÂO EXTRA - conforme artigos do Anexo da Resolução nº 22/CEPE, de 03 de outubro de 2014, retificados pelo Art. 7º da Resolução nº 16/CEPE, de 13 de dezembro de 2018</t>
  </si>
  <si>
    <t>Pós-doutorado comprovado (para progressão nas classes A. B, C e D, assim como para as promoções referentes a essas classes, conforme § 3º do Art. 2º e § 1º do Art. 3º)</t>
  </si>
  <si>
    <t>Afastamento por licença gestante, adotante, paternidade ou saúde (para progressão nas classes A, B e C, assim como para as promoções referentes a essas classes, conforme § 4º do Art. 2º)</t>
  </si>
  <si>
    <t>Por dia de afastamento</t>
  </si>
  <si>
    <t>Critérios de Avaliação de Desempenho para Progressão Funcional e Promoção na Classe D</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</si>
</sst>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family val="2"/>
      <charset val="1"/>
    </font>
    <font>
      <sz val="11"/>
      <name val="Calibri"/>
      <family val="2"/>
      <charset val="1"/>
    </font>
    <font>
      <b/>
      <sz val="11"/>
      <color rgb="FF000000"/>
      <name val="Calibri"/>
      <family val="2"/>
      <charset val="1"/>
    </font>
    <font>
      <b/>
      <sz val="11"/>
      <name val="Calibri"/>
      <family val="2"/>
      <charset val="1"/>
    </font>
    <font>
      <sz val="11"/>
      <color rgb="FFFF0000"/>
      <name val="Calibri"/>
      <family val="2"/>
      <charset val="1"/>
    </font>
    <font>
      <i/>
      <sz val="11"/>
      <name val="Calibri"/>
      <family val="2"/>
      <charset val="1"/>
    </font>
    <font>
      <sz val="9"/>
      <color rgb="FF000000"/>
      <name val="Tahoma"/>
      <family val="2"/>
      <charset val="1"/>
    </font>
    <font>
      <b/>
      <sz val="11"/>
      <color theme="0"/>
      <name val="Calibri"/>
      <family val="2"/>
    </font>
    <font>
      <sz val="11"/>
      <name val="Calibri"/>
      <family val="2"/>
    </font>
    <font>
      <b/>
      <sz val="11"/>
      <color rgb="FF000000"/>
      <name val="Calibri"/>
      <family val="2"/>
    </font>
    <font>
      <b/>
      <sz val="11"/>
      <color theme="1"/>
      <name val="Calibri"/>
      <family val="2"/>
      <charset val="1"/>
    </font>
    <font>
      <b/>
      <sz val="11"/>
      <color indexed="55"/>
      <name val="Calibri"/>
      <family val="2"/>
    </font>
    <font>
      <sz val="11"/>
      <color rgb="FF000000"/>
      <name val="Calibri"/>
      <family val="2"/>
    </font>
  </fonts>
  <fills count="10">
    <fill>
      <patternFill patternType="none"/>
    </fill>
    <fill>
      <patternFill patternType="gray125"/>
    </fill>
    <fill>
      <patternFill patternType="solid">
        <fgColor rgb="FFD9D9D9"/>
        <bgColor rgb="FFC0C0C0"/>
      </patternFill>
    </fill>
    <fill>
      <patternFill patternType="solid">
        <fgColor rgb="FFFFFFFF"/>
        <bgColor rgb="FFFFFFCC"/>
      </patternFill>
    </fill>
    <fill>
      <patternFill patternType="solid">
        <fgColor theme="1"/>
        <bgColor indexed="64"/>
      </patternFill>
    </fill>
    <fill>
      <patternFill patternType="solid">
        <fgColor theme="0"/>
        <bgColor rgb="FF003300"/>
      </patternFill>
    </fill>
    <fill>
      <patternFill patternType="solid">
        <fgColor theme="0" tint="-0.14999847407452621"/>
        <bgColor indexed="64"/>
      </patternFill>
    </fill>
    <fill>
      <patternFill patternType="solid">
        <fgColor theme="0"/>
        <bgColor rgb="FFFFFFCC"/>
      </patternFill>
    </fill>
    <fill>
      <patternFill patternType="solid">
        <fgColor theme="0" tint="-0.14999847407452621"/>
        <bgColor rgb="FFC0C0C0"/>
      </patternFill>
    </fill>
    <fill>
      <patternFill patternType="solid">
        <fgColor theme="0" tint="-0.14999847407452621"/>
        <b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75">
    <xf numFmtId="0" fontId="0" fillId="0" borderId="0" xfId="0"/>
    <xf numFmtId="0" fontId="0" fillId="0" borderId="0" xfId="0" applyAlignment="1">
      <alignment wrapText="1"/>
    </xf>
    <xf numFmtId="0" fontId="1" fillId="0" borderId="0" xfId="0" applyFont="1"/>
    <xf numFmtId="0" fontId="0" fillId="0" borderId="1" xfId="0" applyFont="1" applyBorder="1" applyAlignment="1">
      <alignment horizontal="center" vertical="center"/>
    </xf>
    <xf numFmtId="0" fontId="2" fillId="2" borderId="1" xfId="0" applyFont="1" applyFill="1" applyBorder="1" applyAlignment="1">
      <alignment horizontal="left"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1" xfId="0" applyFont="1" applyFill="1" applyBorder="1" applyAlignment="1">
      <alignment horizontal="center" vertical="center"/>
    </xf>
    <xf numFmtId="0" fontId="1" fillId="2" borderId="1" xfId="0" applyFont="1" applyFill="1" applyBorder="1" applyAlignment="1">
      <alignment horizontal="left" vertical="center"/>
    </xf>
    <xf numFmtId="0" fontId="2" fillId="2" borderId="1" xfId="0" applyFont="1" applyFill="1" applyBorder="1" applyAlignment="1">
      <alignment horizontal="center" vertical="center"/>
    </xf>
    <xf numFmtId="0" fontId="0" fillId="3" borderId="1" xfId="0" applyFont="1" applyFill="1" applyBorder="1" applyAlignment="1">
      <alignment horizontal="center" vertical="center"/>
    </xf>
    <xf numFmtId="0" fontId="0" fillId="0" borderId="1" xfId="0" applyFont="1" applyBorder="1" applyAlignment="1">
      <alignment horizontal="left" vertical="center" wrapText="1"/>
    </xf>
    <xf numFmtId="0" fontId="1" fillId="3" borderId="1" xfId="0" applyFont="1" applyFill="1" applyBorder="1" applyAlignment="1">
      <alignment horizontal="center" vertical="center" wrapText="1"/>
    </xf>
    <xf numFmtId="2" fontId="0" fillId="3" borderId="1" xfId="0" applyNumberFormat="1" applyFill="1" applyBorder="1" applyAlignment="1">
      <alignment horizontal="center" vertical="center"/>
    </xf>
    <xf numFmtId="0" fontId="1" fillId="3" borderId="1" xfId="0" applyFont="1" applyFill="1" applyBorder="1" applyAlignment="1">
      <alignment horizontal="center" vertical="center"/>
    </xf>
    <xf numFmtId="0" fontId="0" fillId="3"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3" borderId="1" xfId="0" applyFont="1" applyFill="1" applyBorder="1" applyAlignment="1">
      <alignment vertical="center" wrapText="1"/>
    </xf>
    <xf numFmtId="0" fontId="0" fillId="0" borderId="0" xfId="0" applyAlignment="1"/>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3" borderId="1" xfId="0" applyFont="1" applyFill="1" applyBorder="1" applyAlignment="1">
      <alignment vertical="center" wrapText="1"/>
    </xf>
    <xf numFmtId="0" fontId="4" fillId="0" borderId="0" xfId="0" applyFont="1"/>
    <xf numFmtId="0" fontId="3" fillId="2" borderId="1" xfId="0" applyFont="1" applyFill="1" applyBorder="1" applyAlignment="1">
      <alignment vertical="center"/>
    </xf>
    <xf numFmtId="0" fontId="3" fillId="2" borderId="1" xfId="0" applyFont="1" applyFill="1" applyBorder="1" applyAlignment="1">
      <alignment vertical="center" wrapText="1"/>
    </xf>
    <xf numFmtId="2" fontId="0"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0" fontId="9" fillId="2" borderId="1" xfId="0" applyFont="1" applyFill="1" applyBorder="1" applyAlignment="1">
      <alignment horizontal="left" vertical="center"/>
    </xf>
    <xf numFmtId="0" fontId="12" fillId="3" borderId="1" xfId="0" applyFont="1" applyFill="1" applyBorder="1" applyAlignment="1">
      <alignment horizontal="center" vertical="center"/>
    </xf>
    <xf numFmtId="0" fontId="0" fillId="0" borderId="0" xfId="0" applyAlignment="1">
      <alignment horizontal="center"/>
    </xf>
    <xf numFmtId="0" fontId="3" fillId="2" borderId="1" xfId="0" applyFont="1" applyFill="1" applyBorder="1" applyAlignment="1">
      <alignment horizontal="left" vertical="center"/>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0" fillId="0" borderId="0" xfId="0" applyAlignment="1">
      <alignment horizontal="center" wrapText="1"/>
    </xf>
    <xf numFmtId="0" fontId="7" fillId="4" borderId="1" xfId="0" applyFont="1" applyFill="1" applyBorder="1" applyAlignment="1">
      <alignment horizontal="center" vertical="center"/>
    </xf>
    <xf numFmtId="0" fontId="7" fillId="4" borderId="1" xfId="0" applyFont="1" applyFill="1" applyBorder="1" applyAlignment="1">
      <alignment vertical="center"/>
    </xf>
    <xf numFmtId="0" fontId="1" fillId="0" borderId="0" xfId="0" applyFont="1" applyAlignment="1"/>
    <xf numFmtId="0" fontId="1" fillId="3" borderId="1" xfId="0"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protection locked="0"/>
    </xf>
    <xf numFmtId="2" fontId="0" fillId="3" borderId="1" xfId="0" applyNumberForma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1" fontId="0" fillId="3" borderId="1" xfId="0" applyNumberFormat="1" applyFill="1" applyBorder="1" applyAlignment="1" applyProtection="1">
      <alignment horizontal="center" vertical="center"/>
      <protection locked="0"/>
    </xf>
    <xf numFmtId="0" fontId="0" fillId="3"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protection locked="0"/>
    </xf>
    <xf numFmtId="0" fontId="11" fillId="3" borderId="1" xfId="0" applyFont="1" applyFill="1" applyBorder="1" applyAlignment="1">
      <alignment horizontal="center" vertical="center"/>
    </xf>
    <xf numFmtId="0" fontId="2" fillId="8" borderId="1" xfId="0" applyFont="1" applyFill="1" applyBorder="1" applyAlignment="1">
      <alignment horizontal="left" vertical="center"/>
    </xf>
    <xf numFmtId="0" fontId="0" fillId="9" borderId="1" xfId="0" applyFont="1" applyFill="1" applyBorder="1" applyAlignment="1">
      <alignment vertical="center" wrapText="1"/>
    </xf>
    <xf numFmtId="0" fontId="1" fillId="9" borderId="1" xfId="0" applyFont="1" applyFill="1" applyBorder="1" applyAlignment="1">
      <alignment horizontal="center" vertical="center" wrapText="1"/>
    </xf>
    <xf numFmtId="0" fontId="0" fillId="9" borderId="1" xfId="0" applyFont="1" applyFill="1" applyBorder="1" applyAlignment="1" applyProtection="1">
      <alignment horizontal="center" vertical="center"/>
      <protection locked="0"/>
    </xf>
    <xf numFmtId="2" fontId="0" fillId="9" borderId="1" xfId="0" applyNumberFormat="1" applyFill="1" applyBorder="1" applyAlignment="1">
      <alignment horizontal="center" vertical="center"/>
    </xf>
    <xf numFmtId="0" fontId="1" fillId="9" borderId="1" xfId="0" applyFont="1" applyFill="1" applyBorder="1" applyAlignment="1" applyProtection="1">
      <alignment horizontal="center" vertical="center"/>
      <protection locked="0"/>
    </xf>
    <xf numFmtId="0" fontId="0" fillId="9" borderId="1" xfId="0" applyFont="1" applyFill="1" applyBorder="1" applyAlignment="1">
      <alignment horizontal="center" vertical="center"/>
    </xf>
    <xf numFmtId="1" fontId="0" fillId="3" borderId="1" xfId="0" applyNumberFormat="1" applyFill="1" applyBorder="1" applyAlignment="1">
      <alignment horizontal="center" vertical="center"/>
    </xf>
    <xf numFmtId="0" fontId="0" fillId="3" borderId="2" xfId="0" applyFont="1" applyFill="1" applyBorder="1" applyAlignment="1">
      <alignment horizontal="center" vertical="center"/>
    </xf>
    <xf numFmtId="0" fontId="0" fillId="3" borderId="1" xfId="0" applyFont="1" applyFill="1" applyBorder="1" applyAlignment="1">
      <alignment horizontal="center" vertical="center" wrapText="1"/>
    </xf>
    <xf numFmtId="0" fontId="1" fillId="3" borderId="1" xfId="0" applyFont="1" applyFill="1" applyBorder="1" applyAlignment="1" applyProtection="1">
      <alignment horizontal="center" vertical="center" wrapText="1"/>
      <protection locked="0"/>
    </xf>
    <xf numFmtId="1" fontId="0" fillId="3" borderId="1" xfId="0" applyNumberFormat="1" applyFill="1" applyBorder="1" applyAlignment="1">
      <alignment horizontal="center" vertical="center" wrapText="1"/>
    </xf>
    <xf numFmtId="0" fontId="1" fillId="7" borderId="1" xfId="0" applyFont="1" applyFill="1" applyBorder="1" applyAlignment="1" applyProtection="1">
      <alignment horizontal="center" vertical="center" wrapText="1"/>
      <protection locked="0"/>
    </xf>
    <xf numFmtId="0" fontId="0" fillId="3" borderId="2" xfId="0" applyFont="1" applyFill="1" applyBorder="1" applyAlignment="1">
      <alignment horizontal="center" vertical="center" wrapText="1"/>
    </xf>
    <xf numFmtId="1" fontId="1" fillId="3" borderId="1" xfId="0" applyNumberFormat="1" applyFont="1" applyFill="1" applyBorder="1" applyAlignment="1">
      <alignment horizontal="center" vertical="center"/>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7" fillId="4" borderId="1" xfId="0" applyFont="1" applyFill="1" applyBorder="1" applyAlignment="1">
      <alignment vertical="center"/>
    </xf>
    <xf numFmtId="0" fontId="3" fillId="2" borderId="1" xfId="0" applyFont="1" applyFill="1" applyBorder="1" applyAlignment="1">
      <alignment horizontal="left" vertical="center"/>
    </xf>
    <xf numFmtId="0" fontId="3" fillId="5" borderId="1" xfId="0" applyFont="1" applyFill="1" applyBorder="1" applyAlignment="1" applyProtection="1">
      <alignment horizontal="center" vertical="center"/>
      <protection locked="0"/>
    </xf>
    <xf numFmtId="0" fontId="3" fillId="5" borderId="1" xfId="0" applyFont="1" applyFill="1" applyBorder="1" applyAlignment="1">
      <alignment horizontal="center" vertical="center"/>
    </xf>
    <xf numFmtId="2" fontId="2" fillId="0" borderId="1" xfId="0" applyNumberFormat="1" applyFont="1" applyBorder="1" applyAlignment="1">
      <alignment horizontal="center" vertical="center"/>
    </xf>
    <xf numFmtId="0" fontId="3" fillId="5" borderId="1" xfId="0" applyFont="1" applyFill="1" applyBorder="1" applyAlignment="1" applyProtection="1">
      <alignment horizontal="center" vertical="center"/>
    </xf>
    <xf numFmtId="0" fontId="7" fillId="4" borderId="1" xfId="0" applyFont="1" applyFill="1" applyBorder="1" applyAlignment="1">
      <alignment horizontal="center" vertical="center"/>
    </xf>
    <xf numFmtId="0" fontId="8" fillId="5" borderId="1" xfId="0" applyFont="1" applyFill="1" applyBorder="1" applyAlignment="1">
      <alignment horizontal="left" vertical="top" wrapText="1"/>
    </xf>
    <xf numFmtId="0" fontId="10" fillId="6"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58ED5"/>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0</xdr:colOff>
      <xdr:row>45</xdr:row>
      <xdr:rowOff>142875</xdr:rowOff>
    </xdr:to>
    <xdr:sp macro="" textlink="">
      <xdr:nvSpPr>
        <xdr:cNvPr id="102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FF"/>
    <pageSetUpPr fitToPage="1"/>
  </sheetPr>
  <dimension ref="A1:G141"/>
  <sheetViews>
    <sheetView tabSelected="1" zoomScale="130" zoomScaleNormal="130" zoomScalePageLayoutView="130" workbookViewId="0">
      <selection activeCell="A2" sqref="A2"/>
    </sheetView>
  </sheetViews>
  <sheetFormatPr defaultColWidth="8.77734375" defaultRowHeight="14.4" x14ac:dyDescent="0.3"/>
  <cols>
    <col min="1" max="1" width="8.77734375" style="20"/>
    <col min="2" max="2" width="71.109375" style="1" customWidth="1"/>
    <col min="3" max="3" width="22.77734375" style="37" customWidth="1"/>
    <col min="4" max="4" width="8.77734375" style="33"/>
    <col min="5" max="5" width="9.109375" style="33" customWidth="1"/>
    <col min="6" max="6" width="10.33203125" style="40" customWidth="1"/>
    <col min="7" max="7" width="8.77734375" style="33"/>
  </cols>
  <sheetData>
    <row r="1" spans="1:7" x14ac:dyDescent="0.3">
      <c r="A1" s="74" t="s">
        <v>303</v>
      </c>
      <c r="B1" s="74"/>
      <c r="C1" s="74"/>
      <c r="D1" s="74"/>
      <c r="E1" s="74"/>
      <c r="F1" s="74"/>
      <c r="G1" s="74"/>
    </row>
    <row r="2" spans="1:7" ht="15" customHeight="1" x14ac:dyDescent="0.3">
      <c r="A2" s="39" t="s">
        <v>246</v>
      </c>
      <c r="B2" s="36"/>
      <c r="C2" s="36"/>
      <c r="D2" s="39"/>
      <c r="E2" s="39"/>
      <c r="F2" s="72" t="s">
        <v>247</v>
      </c>
      <c r="G2" s="72"/>
    </row>
    <row r="3" spans="1:7" ht="15" customHeight="1" x14ac:dyDescent="0.3">
      <c r="A3" s="73" t="s">
        <v>245</v>
      </c>
      <c r="B3" s="73"/>
      <c r="C3" s="73"/>
      <c r="D3" s="73"/>
      <c r="E3" s="73"/>
      <c r="F3" s="71">
        <f>G9+G14+G30+G48+G108+G115+G139</f>
        <v>0</v>
      </c>
      <c r="G3" s="71"/>
    </row>
    <row r="4" spans="1:7" ht="15" customHeight="1" x14ac:dyDescent="0.3">
      <c r="A4" s="73" t="s">
        <v>248</v>
      </c>
      <c r="B4" s="73"/>
      <c r="C4" s="73"/>
      <c r="D4" s="73"/>
      <c r="E4" s="73"/>
      <c r="F4" s="69">
        <f>G48</f>
        <v>0</v>
      </c>
      <c r="G4" s="69"/>
    </row>
    <row r="5" spans="1:7" ht="64.5" customHeight="1" x14ac:dyDescent="0.3">
      <c r="A5" s="73" t="s">
        <v>253</v>
      </c>
      <c r="B5" s="73"/>
      <c r="C5" s="73"/>
      <c r="D5" s="73"/>
      <c r="E5" s="73"/>
      <c r="F5" s="68" t="s">
        <v>244</v>
      </c>
      <c r="G5" s="68"/>
    </row>
    <row r="6" spans="1:7" ht="15" customHeight="1" x14ac:dyDescent="0.3">
      <c r="A6" s="73" t="s">
        <v>249</v>
      </c>
      <c r="B6" s="73"/>
      <c r="C6" s="73"/>
      <c r="D6" s="73"/>
      <c r="E6" s="73"/>
      <c r="F6" s="68" t="s">
        <v>244</v>
      </c>
      <c r="G6" s="68"/>
    </row>
    <row r="7" spans="1:7" ht="46.5" customHeight="1" x14ac:dyDescent="0.3">
      <c r="A7" s="64" t="s">
        <v>254</v>
      </c>
      <c r="B7" s="65"/>
      <c r="C7" s="65"/>
      <c r="D7" s="65"/>
      <c r="E7" s="65"/>
      <c r="F7" s="70" t="str">
        <f>IF(AND((F3&gt;=700), (F4&gt;=350), (F5="Sim"),(F6="Sim")),"Apto(a)", "Não Apto(a)")</f>
        <v>Não Apto(a)</v>
      </c>
      <c r="G7" s="70"/>
    </row>
    <row r="8" spans="1:7" x14ac:dyDescent="0.3">
      <c r="A8" s="66" t="s">
        <v>0</v>
      </c>
      <c r="B8" s="66"/>
      <c r="C8" s="35" t="s">
        <v>1</v>
      </c>
      <c r="D8" s="38" t="s">
        <v>2</v>
      </c>
      <c r="E8" s="38" t="s">
        <v>3</v>
      </c>
      <c r="F8" s="39" t="s">
        <v>4</v>
      </c>
      <c r="G8" s="38" t="s">
        <v>5</v>
      </c>
    </row>
    <row r="9" spans="1:7" x14ac:dyDescent="0.3">
      <c r="A9" s="31" t="s">
        <v>6</v>
      </c>
      <c r="B9" s="5"/>
      <c r="C9" s="5"/>
      <c r="D9" s="6"/>
      <c r="E9" s="7">
        <v>500</v>
      </c>
      <c r="F9" s="8"/>
      <c r="G9" s="9">
        <f>IF(SUM(G10:G13)&gt;E9,E9,SUM(G10:G13))</f>
        <v>0</v>
      </c>
    </row>
    <row r="10" spans="1:7" x14ac:dyDescent="0.3">
      <c r="A10" s="32" t="s">
        <v>250</v>
      </c>
      <c r="B10" s="11" t="s">
        <v>7</v>
      </c>
      <c r="C10" s="12" t="s">
        <v>8</v>
      </c>
      <c r="D10" s="43">
        <v>0.7</v>
      </c>
      <c r="E10" s="13" t="s">
        <v>9</v>
      </c>
      <c r="F10" s="41">
        <v>0</v>
      </c>
      <c r="G10" s="10">
        <f>D10*F10</f>
        <v>0</v>
      </c>
    </row>
    <row r="11" spans="1:7" x14ac:dyDescent="0.3">
      <c r="A11" s="32" t="s">
        <v>10</v>
      </c>
      <c r="B11" s="15" t="s">
        <v>11</v>
      </c>
      <c r="C11" s="12" t="s">
        <v>8</v>
      </c>
      <c r="D11" s="43">
        <v>0.7</v>
      </c>
      <c r="E11" s="13" t="s">
        <v>9</v>
      </c>
      <c r="F11" s="41">
        <v>0</v>
      </c>
      <c r="G11" s="10">
        <f>D11*F11</f>
        <v>0</v>
      </c>
    </row>
    <row r="12" spans="1:7" x14ac:dyDescent="0.3">
      <c r="A12" s="32" t="s">
        <v>12</v>
      </c>
      <c r="B12" s="15" t="s">
        <v>13</v>
      </c>
      <c r="C12" s="12" t="s">
        <v>8</v>
      </c>
      <c r="D12" s="43">
        <v>0.8</v>
      </c>
      <c r="E12" s="13" t="s">
        <v>9</v>
      </c>
      <c r="F12" s="41">
        <v>0</v>
      </c>
      <c r="G12" s="10">
        <f>D12*F12</f>
        <v>0</v>
      </c>
    </row>
    <row r="13" spans="1:7" x14ac:dyDescent="0.3">
      <c r="A13" s="10" t="s">
        <v>14</v>
      </c>
      <c r="B13" s="15" t="s">
        <v>15</v>
      </c>
      <c r="C13" s="12" t="s">
        <v>8</v>
      </c>
      <c r="D13" s="43">
        <v>0.9</v>
      </c>
      <c r="E13" s="13" t="s">
        <v>9</v>
      </c>
      <c r="F13" s="41">
        <v>0</v>
      </c>
      <c r="G13" s="10">
        <f>D13*F13</f>
        <v>0</v>
      </c>
    </row>
    <row r="14" spans="1:7" x14ac:dyDescent="0.3">
      <c r="A14" s="4" t="s">
        <v>16</v>
      </c>
      <c r="B14" s="16"/>
      <c r="C14" s="17"/>
      <c r="D14" s="9"/>
      <c r="E14" s="7">
        <v>200</v>
      </c>
      <c r="F14" s="18"/>
      <c r="G14" s="9">
        <f>IF(SUM(G15:G29)&gt;E14,E14,SUM(G15:G29))</f>
        <v>0</v>
      </c>
    </row>
    <row r="15" spans="1:7" x14ac:dyDescent="0.3">
      <c r="A15" s="10" t="s">
        <v>17</v>
      </c>
      <c r="B15" s="19" t="s">
        <v>18</v>
      </c>
      <c r="C15" s="12" t="s">
        <v>19</v>
      </c>
      <c r="D15" s="44">
        <v>3</v>
      </c>
      <c r="E15" s="13" t="s">
        <v>9</v>
      </c>
      <c r="F15" s="41">
        <v>0</v>
      </c>
      <c r="G15" s="10">
        <f t="shared" ref="G15:G27" si="0">D15*F15</f>
        <v>0</v>
      </c>
    </row>
    <row r="16" spans="1:7" x14ac:dyDescent="0.3">
      <c r="A16" s="10" t="s">
        <v>20</v>
      </c>
      <c r="B16" s="19" t="s">
        <v>21</v>
      </c>
      <c r="C16" s="12" t="s">
        <v>22</v>
      </c>
      <c r="D16" s="44">
        <v>30</v>
      </c>
      <c r="E16" s="13" t="s">
        <v>9</v>
      </c>
      <c r="F16" s="41">
        <v>0</v>
      </c>
      <c r="G16" s="10">
        <f t="shared" si="0"/>
        <v>0</v>
      </c>
    </row>
    <row r="17" spans="1:7" x14ac:dyDescent="0.3">
      <c r="A17" s="10" t="s">
        <v>23</v>
      </c>
      <c r="B17" s="19" t="s">
        <v>24</v>
      </c>
      <c r="C17" s="12" t="s">
        <v>22</v>
      </c>
      <c r="D17" s="44">
        <v>30</v>
      </c>
      <c r="E17" s="13" t="s">
        <v>9</v>
      </c>
      <c r="F17" s="41">
        <v>0</v>
      </c>
      <c r="G17" s="10">
        <f t="shared" si="0"/>
        <v>0</v>
      </c>
    </row>
    <row r="18" spans="1:7" x14ac:dyDescent="0.3">
      <c r="A18" s="10" t="s">
        <v>25</v>
      </c>
      <c r="B18" s="19" t="s">
        <v>26</v>
      </c>
      <c r="C18" s="12" t="s">
        <v>22</v>
      </c>
      <c r="D18" s="45">
        <v>10</v>
      </c>
      <c r="E18" s="13" t="s">
        <v>9</v>
      </c>
      <c r="F18" s="41">
        <v>0</v>
      </c>
      <c r="G18" s="10">
        <f t="shared" si="0"/>
        <v>0</v>
      </c>
    </row>
    <row r="19" spans="1:7" x14ac:dyDescent="0.3">
      <c r="A19" s="10" t="s">
        <v>27</v>
      </c>
      <c r="B19" s="19" t="s">
        <v>28</v>
      </c>
      <c r="C19" s="12" t="s">
        <v>22</v>
      </c>
      <c r="D19" s="44">
        <v>10</v>
      </c>
      <c r="E19" s="13" t="s">
        <v>9</v>
      </c>
      <c r="F19" s="41">
        <v>0</v>
      </c>
      <c r="G19" s="10">
        <f t="shared" si="0"/>
        <v>0</v>
      </c>
    </row>
    <row r="20" spans="1:7" x14ac:dyDescent="0.3">
      <c r="A20" s="10" t="s">
        <v>29</v>
      </c>
      <c r="B20" s="19" t="s">
        <v>30</v>
      </c>
      <c r="C20" s="12" t="s">
        <v>22</v>
      </c>
      <c r="D20" s="44">
        <v>20</v>
      </c>
      <c r="E20" s="13" t="s">
        <v>9</v>
      </c>
      <c r="F20" s="41">
        <v>0</v>
      </c>
      <c r="G20" s="10">
        <f t="shared" si="0"/>
        <v>0</v>
      </c>
    </row>
    <row r="21" spans="1:7" x14ac:dyDescent="0.3">
      <c r="A21" s="10" t="s">
        <v>31</v>
      </c>
      <c r="B21" s="19" t="s">
        <v>32</v>
      </c>
      <c r="C21" s="12" t="s">
        <v>22</v>
      </c>
      <c r="D21" s="44">
        <v>20</v>
      </c>
      <c r="E21" s="13" t="s">
        <v>9</v>
      </c>
      <c r="F21" s="41">
        <v>0</v>
      </c>
      <c r="G21" s="10">
        <f t="shared" si="0"/>
        <v>0</v>
      </c>
    </row>
    <row r="22" spans="1:7" x14ac:dyDescent="0.3">
      <c r="A22" s="10" t="s">
        <v>33</v>
      </c>
      <c r="B22" s="19" t="s">
        <v>34</v>
      </c>
      <c r="C22" s="12" t="s">
        <v>22</v>
      </c>
      <c r="D22" s="44">
        <v>7</v>
      </c>
      <c r="E22" s="13" t="s">
        <v>9</v>
      </c>
      <c r="F22" s="47">
        <v>0</v>
      </c>
      <c r="G22" s="10">
        <f t="shared" si="0"/>
        <v>0</v>
      </c>
    </row>
    <row r="23" spans="1:7" s="20" customFormat="1" x14ac:dyDescent="0.3">
      <c r="A23" s="10" t="s">
        <v>35</v>
      </c>
      <c r="B23" s="19" t="s">
        <v>36</v>
      </c>
      <c r="C23" s="12" t="s">
        <v>22</v>
      </c>
      <c r="D23" s="44">
        <v>7</v>
      </c>
      <c r="E23" s="13" t="s">
        <v>9</v>
      </c>
      <c r="F23" s="41">
        <v>0</v>
      </c>
      <c r="G23" s="10">
        <f t="shared" si="0"/>
        <v>0</v>
      </c>
    </row>
    <row r="24" spans="1:7" ht="28.8" x14ac:dyDescent="0.3">
      <c r="A24" s="10" t="s">
        <v>37</v>
      </c>
      <c r="B24" s="19" t="s">
        <v>38</v>
      </c>
      <c r="C24" s="12" t="s">
        <v>39</v>
      </c>
      <c r="D24" s="44">
        <v>10</v>
      </c>
      <c r="E24" s="13" t="s">
        <v>9</v>
      </c>
      <c r="F24" s="41">
        <v>0</v>
      </c>
      <c r="G24" s="10">
        <f t="shared" si="0"/>
        <v>0</v>
      </c>
    </row>
    <row r="25" spans="1:7" x14ac:dyDescent="0.3">
      <c r="A25" s="48" t="s">
        <v>40</v>
      </c>
      <c r="B25" s="19" t="s">
        <v>41</v>
      </c>
      <c r="C25" s="12" t="s">
        <v>39</v>
      </c>
      <c r="D25" s="44">
        <v>5</v>
      </c>
      <c r="E25" s="13" t="s">
        <v>9</v>
      </c>
      <c r="F25" s="41">
        <v>0</v>
      </c>
      <c r="G25" s="10">
        <f t="shared" si="0"/>
        <v>0</v>
      </c>
    </row>
    <row r="26" spans="1:7" x14ac:dyDescent="0.3">
      <c r="A26" s="48" t="s">
        <v>42</v>
      </c>
      <c r="B26" s="19" t="s">
        <v>43</v>
      </c>
      <c r="C26" s="12" t="s">
        <v>39</v>
      </c>
      <c r="D26" s="44">
        <v>5</v>
      </c>
      <c r="E26" s="13" t="s">
        <v>9</v>
      </c>
      <c r="F26" s="41">
        <v>0</v>
      </c>
      <c r="G26" s="10">
        <f t="shared" si="0"/>
        <v>0</v>
      </c>
    </row>
    <row r="27" spans="1:7" x14ac:dyDescent="0.3">
      <c r="A27" s="48" t="s">
        <v>251</v>
      </c>
      <c r="B27" s="19" t="s">
        <v>44</v>
      </c>
      <c r="C27" s="12" t="s">
        <v>45</v>
      </c>
      <c r="D27" s="44">
        <v>5</v>
      </c>
      <c r="E27" s="13" t="s">
        <v>9</v>
      </c>
      <c r="F27" s="41">
        <v>0</v>
      </c>
      <c r="G27" s="10">
        <f t="shared" si="0"/>
        <v>0</v>
      </c>
    </row>
    <row r="28" spans="1:7" x14ac:dyDescent="0.3">
      <c r="A28" s="10" t="s">
        <v>46</v>
      </c>
      <c r="B28" s="19" t="s">
        <v>47</v>
      </c>
      <c r="C28" s="12" t="s">
        <v>45</v>
      </c>
      <c r="D28" s="44">
        <v>0</v>
      </c>
      <c r="E28" s="13" t="s">
        <v>9</v>
      </c>
      <c r="F28" s="41">
        <v>0</v>
      </c>
      <c r="G28" s="10">
        <f>D28*F28</f>
        <v>0</v>
      </c>
    </row>
    <row r="29" spans="1:7" x14ac:dyDescent="0.3">
      <c r="A29" s="10" t="s">
        <v>241</v>
      </c>
      <c r="B29" s="19" t="s">
        <v>242</v>
      </c>
      <c r="C29" s="12" t="s">
        <v>243</v>
      </c>
      <c r="D29" s="44">
        <v>0.1</v>
      </c>
      <c r="E29" s="13" t="s">
        <v>9</v>
      </c>
      <c r="F29" s="41">
        <v>0</v>
      </c>
      <c r="G29" s="10">
        <f>D29*F29</f>
        <v>0</v>
      </c>
    </row>
    <row r="30" spans="1:7" x14ac:dyDescent="0.3">
      <c r="A30" s="34" t="s">
        <v>48</v>
      </c>
      <c r="B30" s="21"/>
      <c r="C30" s="22"/>
      <c r="D30" s="23"/>
      <c r="E30" s="24">
        <v>100</v>
      </c>
      <c r="F30" s="23"/>
      <c r="G30" s="18">
        <f>IF(SUM(G31:G46)&gt;E30,E30,SUM(G31:G46))</f>
        <v>0</v>
      </c>
    </row>
    <row r="31" spans="1:7" x14ac:dyDescent="0.3">
      <c r="A31" s="14" t="s">
        <v>49</v>
      </c>
      <c r="B31" s="25" t="s">
        <v>50</v>
      </c>
      <c r="C31" s="12" t="s">
        <v>51</v>
      </c>
      <c r="D31" s="41">
        <v>50</v>
      </c>
      <c r="E31" s="13" t="s">
        <v>9</v>
      </c>
      <c r="F31" s="41">
        <v>0</v>
      </c>
      <c r="G31" s="10">
        <f t="shared" ref="G31:G46" si="1">D31*F31</f>
        <v>0</v>
      </c>
    </row>
    <row r="32" spans="1:7" x14ac:dyDescent="0.3">
      <c r="A32" s="14" t="s">
        <v>52</v>
      </c>
      <c r="B32" s="25" t="s">
        <v>53</v>
      </c>
      <c r="C32" s="12" t="s">
        <v>51</v>
      </c>
      <c r="D32" s="41">
        <v>20</v>
      </c>
      <c r="E32" s="13" t="s">
        <v>9</v>
      </c>
      <c r="F32" s="41">
        <v>0</v>
      </c>
      <c r="G32" s="10">
        <f t="shared" si="1"/>
        <v>0</v>
      </c>
    </row>
    <row r="33" spans="1:7" x14ac:dyDescent="0.3">
      <c r="A33" s="14" t="s">
        <v>54</v>
      </c>
      <c r="B33" s="25" t="s">
        <v>255</v>
      </c>
      <c r="C33" s="12" t="s">
        <v>55</v>
      </c>
      <c r="D33" s="41">
        <v>20</v>
      </c>
      <c r="E33" s="13" t="s">
        <v>9</v>
      </c>
      <c r="F33" s="41">
        <v>0</v>
      </c>
      <c r="G33" s="10">
        <f t="shared" si="1"/>
        <v>0</v>
      </c>
    </row>
    <row r="34" spans="1:7" x14ac:dyDescent="0.3">
      <c r="A34" s="14" t="s">
        <v>56</v>
      </c>
      <c r="B34" s="25" t="s">
        <v>57</v>
      </c>
      <c r="C34" s="12" t="s">
        <v>58</v>
      </c>
      <c r="D34" s="41">
        <v>10</v>
      </c>
      <c r="E34" s="13" t="s">
        <v>9</v>
      </c>
      <c r="F34" s="47">
        <v>0</v>
      </c>
      <c r="G34" s="10">
        <f t="shared" si="1"/>
        <v>0</v>
      </c>
    </row>
    <row r="35" spans="1:7" x14ac:dyDescent="0.3">
      <c r="A35" s="14" t="s">
        <v>59</v>
      </c>
      <c r="B35" s="25" t="s">
        <v>60</v>
      </c>
      <c r="C35" s="12" t="s">
        <v>51</v>
      </c>
      <c r="D35" s="41">
        <v>15</v>
      </c>
      <c r="E35" s="13" t="s">
        <v>9</v>
      </c>
      <c r="F35" s="41">
        <v>0</v>
      </c>
      <c r="G35" s="10">
        <f t="shared" si="1"/>
        <v>0</v>
      </c>
    </row>
    <row r="36" spans="1:7" x14ac:dyDescent="0.3">
      <c r="A36" s="10" t="s">
        <v>61</v>
      </c>
      <c r="B36" s="25" t="s">
        <v>62</v>
      </c>
      <c r="C36" s="12" t="s">
        <v>51</v>
      </c>
      <c r="D36" s="41">
        <v>10</v>
      </c>
      <c r="E36" s="13" t="s">
        <v>9</v>
      </c>
      <c r="F36" s="47">
        <v>0</v>
      </c>
      <c r="G36" s="10">
        <f t="shared" si="1"/>
        <v>0</v>
      </c>
    </row>
    <row r="37" spans="1:7" x14ac:dyDescent="0.3">
      <c r="A37" s="14" t="s">
        <v>63</v>
      </c>
      <c r="B37" s="25" t="s">
        <v>64</v>
      </c>
      <c r="C37" s="12" t="s">
        <v>51</v>
      </c>
      <c r="D37" s="41">
        <v>10</v>
      </c>
      <c r="E37" s="13" t="s">
        <v>9</v>
      </c>
      <c r="F37" s="47">
        <v>0</v>
      </c>
      <c r="G37" s="10">
        <f t="shared" si="1"/>
        <v>0</v>
      </c>
    </row>
    <row r="38" spans="1:7" x14ac:dyDescent="0.3">
      <c r="A38" s="10" t="s">
        <v>65</v>
      </c>
      <c r="B38" s="25" t="s">
        <v>66</v>
      </c>
      <c r="C38" s="12" t="s">
        <v>51</v>
      </c>
      <c r="D38" s="41">
        <v>5</v>
      </c>
      <c r="E38" s="13" t="s">
        <v>9</v>
      </c>
      <c r="F38" s="41">
        <v>0</v>
      </c>
      <c r="G38" s="10">
        <f t="shared" si="1"/>
        <v>0</v>
      </c>
    </row>
    <row r="39" spans="1:7" x14ac:dyDescent="0.3">
      <c r="A39" s="14" t="s">
        <v>67</v>
      </c>
      <c r="B39" s="25" t="s">
        <v>256</v>
      </c>
      <c r="C39" s="12" t="s">
        <v>51</v>
      </c>
      <c r="D39" s="41">
        <v>5</v>
      </c>
      <c r="E39" s="13" t="s">
        <v>9</v>
      </c>
      <c r="F39" s="41">
        <v>0</v>
      </c>
      <c r="G39" s="10">
        <f t="shared" si="1"/>
        <v>0</v>
      </c>
    </row>
    <row r="40" spans="1:7" ht="28.8" x14ac:dyDescent="0.3">
      <c r="A40" s="14" t="s">
        <v>68</v>
      </c>
      <c r="B40" s="25" t="s">
        <v>257</v>
      </c>
      <c r="C40" s="12" t="s">
        <v>51</v>
      </c>
      <c r="D40" s="41">
        <v>5</v>
      </c>
      <c r="E40" s="13" t="s">
        <v>9</v>
      </c>
      <c r="F40" s="41">
        <v>0</v>
      </c>
      <c r="G40" s="10">
        <f t="shared" si="1"/>
        <v>0</v>
      </c>
    </row>
    <row r="41" spans="1:7" s="2" customFormat="1" x14ac:dyDescent="0.3">
      <c r="A41" s="14" t="s">
        <v>69</v>
      </c>
      <c r="B41" s="25" t="s">
        <v>70</v>
      </c>
      <c r="C41" s="12" t="s">
        <v>71</v>
      </c>
      <c r="D41" s="41">
        <v>10</v>
      </c>
      <c r="E41" s="30" t="s">
        <v>9</v>
      </c>
      <c r="F41" s="41">
        <v>0</v>
      </c>
      <c r="G41" s="14">
        <f t="shared" si="1"/>
        <v>0</v>
      </c>
    </row>
    <row r="42" spans="1:7" s="2" customFormat="1" x14ac:dyDescent="0.3">
      <c r="A42" s="14" t="s">
        <v>72</v>
      </c>
      <c r="B42" s="25" t="s">
        <v>73</v>
      </c>
      <c r="C42" s="12" t="s">
        <v>74</v>
      </c>
      <c r="D42" s="41">
        <v>5</v>
      </c>
      <c r="E42" s="30" t="s">
        <v>9</v>
      </c>
      <c r="F42" s="41">
        <v>0</v>
      </c>
      <c r="G42" s="14">
        <f t="shared" si="1"/>
        <v>0</v>
      </c>
    </row>
    <row r="43" spans="1:7" x14ac:dyDescent="0.3">
      <c r="A43" s="14" t="s">
        <v>75</v>
      </c>
      <c r="B43" s="25" t="s">
        <v>76</v>
      </c>
      <c r="C43" s="12" t="s">
        <v>77</v>
      </c>
      <c r="D43" s="41">
        <v>5</v>
      </c>
      <c r="E43" s="13" t="s">
        <v>9</v>
      </c>
      <c r="F43" s="41">
        <v>0</v>
      </c>
      <c r="G43" s="10">
        <f t="shared" si="1"/>
        <v>0</v>
      </c>
    </row>
    <row r="44" spans="1:7" x14ac:dyDescent="0.3">
      <c r="A44" s="10" t="s">
        <v>78</v>
      </c>
      <c r="B44" s="25" t="s">
        <v>79</v>
      </c>
      <c r="C44" s="12" t="s">
        <v>80</v>
      </c>
      <c r="D44" s="41">
        <v>5</v>
      </c>
      <c r="E44" s="13" t="s">
        <v>9</v>
      </c>
      <c r="F44" s="41">
        <v>0</v>
      </c>
      <c r="G44" s="10">
        <f t="shared" si="1"/>
        <v>0</v>
      </c>
    </row>
    <row r="45" spans="1:7" x14ac:dyDescent="0.3">
      <c r="A45" s="10" t="s">
        <v>81</v>
      </c>
      <c r="B45" s="19" t="s">
        <v>258</v>
      </c>
      <c r="C45" s="12" t="s">
        <v>51</v>
      </c>
      <c r="D45" s="41">
        <v>10</v>
      </c>
      <c r="E45" s="13" t="s">
        <v>9</v>
      </c>
      <c r="F45" s="41">
        <v>0</v>
      </c>
      <c r="G45" s="10">
        <f t="shared" si="1"/>
        <v>0</v>
      </c>
    </row>
    <row r="46" spans="1:7" x14ac:dyDescent="0.3">
      <c r="A46" s="10" t="s">
        <v>82</v>
      </c>
      <c r="B46" s="19" t="s">
        <v>259</v>
      </c>
      <c r="C46" s="12" t="s">
        <v>51</v>
      </c>
      <c r="D46" s="44">
        <v>5</v>
      </c>
      <c r="E46" s="13" t="s">
        <v>9</v>
      </c>
      <c r="F46" s="41">
        <v>0</v>
      </c>
      <c r="G46" s="10">
        <f t="shared" si="1"/>
        <v>0</v>
      </c>
    </row>
    <row r="47" spans="1:7" x14ac:dyDescent="0.3">
      <c r="A47" s="49" t="s">
        <v>260</v>
      </c>
      <c r="B47" s="50"/>
      <c r="C47" s="51"/>
      <c r="D47" s="52"/>
      <c r="E47" s="53" t="s">
        <v>9</v>
      </c>
      <c r="F47" s="54"/>
      <c r="G47" s="55" t="s">
        <v>9</v>
      </c>
    </row>
    <row r="48" spans="1:7" x14ac:dyDescent="0.3">
      <c r="A48" s="4" t="s">
        <v>83</v>
      </c>
      <c r="B48" s="21"/>
      <c r="C48" s="22"/>
      <c r="D48" s="24"/>
      <c r="E48" s="7">
        <v>500</v>
      </c>
      <c r="F48" s="23"/>
      <c r="G48" s="9">
        <f>IF(SUM(G49:G107)&gt;E48,E48,SUM(G49:G107))</f>
        <v>0</v>
      </c>
    </row>
    <row r="49" spans="1:7" x14ac:dyDescent="0.3">
      <c r="A49" s="10" t="s">
        <v>84</v>
      </c>
      <c r="B49" s="19" t="s">
        <v>85</v>
      </c>
      <c r="C49" s="12" t="s">
        <v>86</v>
      </c>
      <c r="D49" s="44">
        <v>350</v>
      </c>
      <c r="E49" s="13" t="s">
        <v>9</v>
      </c>
      <c r="F49" s="41">
        <v>0</v>
      </c>
      <c r="G49" s="10">
        <f t="shared" ref="G49:G52" si="2">D49*F49</f>
        <v>0</v>
      </c>
    </row>
    <row r="50" spans="1:7" x14ac:dyDescent="0.3">
      <c r="A50" s="10" t="s">
        <v>87</v>
      </c>
      <c r="B50" s="19" t="s">
        <v>88</v>
      </c>
      <c r="C50" s="12" t="s">
        <v>86</v>
      </c>
      <c r="D50" s="44">
        <v>260</v>
      </c>
      <c r="E50" s="13" t="s">
        <v>9</v>
      </c>
      <c r="F50" s="41">
        <v>0</v>
      </c>
      <c r="G50" s="10">
        <f t="shared" si="2"/>
        <v>0</v>
      </c>
    </row>
    <row r="51" spans="1:7" x14ac:dyDescent="0.3">
      <c r="A51" s="10" t="s">
        <v>89</v>
      </c>
      <c r="B51" s="19" t="s">
        <v>261</v>
      </c>
      <c r="C51" s="12" t="s">
        <v>86</v>
      </c>
      <c r="D51" s="44">
        <v>230</v>
      </c>
      <c r="E51" s="13" t="s">
        <v>9</v>
      </c>
      <c r="F51" s="41">
        <v>0</v>
      </c>
      <c r="G51" s="10">
        <f t="shared" si="2"/>
        <v>0</v>
      </c>
    </row>
    <row r="52" spans="1:7" x14ac:dyDescent="0.3">
      <c r="A52" s="10" t="s">
        <v>91</v>
      </c>
      <c r="B52" s="19" t="s">
        <v>262</v>
      </c>
      <c r="C52" s="12" t="s">
        <v>86</v>
      </c>
      <c r="D52" s="44">
        <v>200</v>
      </c>
      <c r="E52" s="13" t="s">
        <v>9</v>
      </c>
      <c r="F52" s="41">
        <v>0</v>
      </c>
      <c r="G52" s="10">
        <f t="shared" si="2"/>
        <v>0</v>
      </c>
    </row>
    <row r="53" spans="1:7" x14ac:dyDescent="0.3">
      <c r="A53" s="10" t="s">
        <v>93</v>
      </c>
      <c r="B53" s="19" t="s">
        <v>90</v>
      </c>
      <c r="C53" s="12" t="s">
        <v>86</v>
      </c>
      <c r="D53" s="44">
        <v>150</v>
      </c>
      <c r="E53" s="56">
        <v>300</v>
      </c>
      <c r="F53" s="41">
        <v>0</v>
      </c>
      <c r="G53" s="10">
        <f t="shared" ref="G53:G57" si="3">IF(D53*F53&gt;E53,E53,D53*F53)</f>
        <v>0</v>
      </c>
    </row>
    <row r="54" spans="1:7" x14ac:dyDescent="0.3">
      <c r="A54" s="10" t="s">
        <v>95</v>
      </c>
      <c r="B54" s="19" t="s">
        <v>92</v>
      </c>
      <c r="C54" s="12" t="s">
        <v>86</v>
      </c>
      <c r="D54" s="44">
        <v>115</v>
      </c>
      <c r="E54" s="56">
        <v>230</v>
      </c>
      <c r="F54" s="41">
        <v>0</v>
      </c>
      <c r="G54" s="10">
        <f t="shared" si="3"/>
        <v>0</v>
      </c>
    </row>
    <row r="55" spans="1:7" x14ac:dyDescent="0.3">
      <c r="A55" s="57" t="s">
        <v>97</v>
      </c>
      <c r="B55" s="19" t="s">
        <v>94</v>
      </c>
      <c r="C55" s="12" t="s">
        <v>86</v>
      </c>
      <c r="D55" s="44">
        <v>80</v>
      </c>
      <c r="E55" s="56">
        <v>160</v>
      </c>
      <c r="F55" s="41">
        <v>0</v>
      </c>
      <c r="G55" s="10">
        <f t="shared" si="3"/>
        <v>0</v>
      </c>
    </row>
    <row r="56" spans="1:7" x14ac:dyDescent="0.3">
      <c r="A56" s="10" t="s">
        <v>98</v>
      </c>
      <c r="B56" s="19" t="s">
        <v>96</v>
      </c>
      <c r="C56" s="12" t="s">
        <v>86</v>
      </c>
      <c r="D56" s="44">
        <v>60</v>
      </c>
      <c r="E56" s="56">
        <v>120</v>
      </c>
      <c r="F56" s="41">
        <v>0</v>
      </c>
      <c r="G56" s="10">
        <f t="shared" si="3"/>
        <v>0</v>
      </c>
    </row>
    <row r="57" spans="1:7" x14ac:dyDescent="0.3">
      <c r="A57" s="10" t="s">
        <v>100</v>
      </c>
      <c r="B57" s="19" t="s">
        <v>99</v>
      </c>
      <c r="C57" s="12" t="s">
        <v>86</v>
      </c>
      <c r="D57" s="44">
        <v>15</v>
      </c>
      <c r="E57" s="56">
        <v>30</v>
      </c>
      <c r="F57" s="41">
        <v>0</v>
      </c>
      <c r="G57" s="10">
        <f t="shared" si="3"/>
        <v>0</v>
      </c>
    </row>
    <row r="58" spans="1:7" x14ac:dyDescent="0.3">
      <c r="A58" s="10" t="s">
        <v>102</v>
      </c>
      <c r="B58" s="19" t="s">
        <v>101</v>
      </c>
      <c r="C58" s="12" t="s">
        <v>86</v>
      </c>
      <c r="D58" s="44">
        <v>5</v>
      </c>
      <c r="E58" s="56">
        <v>10</v>
      </c>
      <c r="F58" s="41">
        <v>0</v>
      </c>
      <c r="G58" s="10">
        <f>IF(D58*F58&gt;E58,E58,D58*F58)</f>
        <v>0</v>
      </c>
    </row>
    <row r="59" spans="1:7" s="1" customFormat="1" x14ac:dyDescent="0.3">
      <c r="A59" s="58" t="s">
        <v>104</v>
      </c>
      <c r="B59" s="19" t="s">
        <v>103</v>
      </c>
      <c r="C59" s="12" t="s">
        <v>86</v>
      </c>
      <c r="D59" s="44">
        <v>5</v>
      </c>
      <c r="E59" s="56">
        <v>10</v>
      </c>
      <c r="F59" s="41">
        <v>0</v>
      </c>
      <c r="G59" s="10">
        <f>IF(D59*F59&gt;E59,E59,D59*F59)</f>
        <v>0</v>
      </c>
    </row>
    <row r="60" spans="1:7" s="20" customFormat="1" ht="15" customHeight="1" x14ac:dyDescent="0.3">
      <c r="A60" s="10" t="s">
        <v>107</v>
      </c>
      <c r="B60" s="19" t="s">
        <v>105</v>
      </c>
      <c r="C60" s="12" t="s">
        <v>106</v>
      </c>
      <c r="D60" s="46">
        <v>1</v>
      </c>
      <c r="E60" s="56">
        <v>2</v>
      </c>
      <c r="F60" s="59">
        <v>0</v>
      </c>
      <c r="G60" s="10">
        <f>IF(D60*F60&gt;E60,E60,D60*F60)</f>
        <v>0</v>
      </c>
    </row>
    <row r="61" spans="1:7" s="1" customFormat="1" ht="15" customHeight="1" x14ac:dyDescent="0.3">
      <c r="A61" s="58" t="s">
        <v>109</v>
      </c>
      <c r="B61" s="19" t="s">
        <v>108</v>
      </c>
      <c r="C61" s="14" t="s">
        <v>106</v>
      </c>
      <c r="D61" s="44">
        <v>1</v>
      </c>
      <c r="E61" s="56">
        <v>2</v>
      </c>
      <c r="F61" s="41">
        <v>0</v>
      </c>
      <c r="G61" s="10">
        <f>IF(D61*F61&gt;E61,E61,D61*F61)</f>
        <v>0</v>
      </c>
    </row>
    <row r="62" spans="1:7" ht="15" customHeight="1" x14ac:dyDescent="0.3">
      <c r="A62" s="10" t="s">
        <v>111</v>
      </c>
      <c r="B62" s="19" t="s">
        <v>110</v>
      </c>
      <c r="C62" s="12" t="s">
        <v>106</v>
      </c>
      <c r="D62" s="46">
        <v>1</v>
      </c>
      <c r="E62" s="60">
        <v>2</v>
      </c>
      <c r="F62" s="61">
        <v>0</v>
      </c>
      <c r="G62" s="10">
        <f>IF(D62*F62&gt;E62,E62,D62*F62)</f>
        <v>0</v>
      </c>
    </row>
    <row r="63" spans="1:7" x14ac:dyDescent="0.3">
      <c r="A63" s="62" t="s">
        <v>113</v>
      </c>
      <c r="B63" s="19" t="s">
        <v>112</v>
      </c>
      <c r="C63" s="12" t="s">
        <v>86</v>
      </c>
      <c r="D63" s="44">
        <v>500</v>
      </c>
      <c r="E63" s="13" t="s">
        <v>9</v>
      </c>
      <c r="F63" s="41">
        <v>0</v>
      </c>
      <c r="G63" s="10">
        <f t="shared" ref="G63:G79" si="4">D63*F63</f>
        <v>0</v>
      </c>
    </row>
    <row r="64" spans="1:7" x14ac:dyDescent="0.3">
      <c r="A64" s="10" t="s">
        <v>115</v>
      </c>
      <c r="B64" s="19" t="s">
        <v>114</v>
      </c>
      <c r="C64" s="12" t="s">
        <v>86</v>
      </c>
      <c r="D64" s="44">
        <v>400</v>
      </c>
      <c r="E64" s="13" t="s">
        <v>9</v>
      </c>
      <c r="F64" s="41">
        <v>0</v>
      </c>
      <c r="G64" s="10">
        <f t="shared" si="4"/>
        <v>0</v>
      </c>
    </row>
    <row r="65" spans="1:7" x14ac:dyDescent="0.3">
      <c r="A65" s="10" t="s">
        <v>117</v>
      </c>
      <c r="B65" s="19" t="s">
        <v>263</v>
      </c>
      <c r="C65" s="12" t="s">
        <v>86</v>
      </c>
      <c r="D65" s="44">
        <v>350</v>
      </c>
      <c r="E65" s="13" t="s">
        <v>9</v>
      </c>
      <c r="F65" s="41">
        <v>0</v>
      </c>
      <c r="G65" s="10">
        <f t="shared" si="4"/>
        <v>0</v>
      </c>
    </row>
    <row r="66" spans="1:7" x14ac:dyDescent="0.3">
      <c r="A66" s="10" t="s">
        <v>119</v>
      </c>
      <c r="B66" s="19" t="s">
        <v>264</v>
      </c>
      <c r="C66" s="12" t="s">
        <v>86</v>
      </c>
      <c r="D66" s="44">
        <v>300</v>
      </c>
      <c r="E66" s="13" t="s">
        <v>9</v>
      </c>
      <c r="F66" s="41">
        <v>0</v>
      </c>
      <c r="G66" s="10">
        <f t="shared" si="4"/>
        <v>0</v>
      </c>
    </row>
    <row r="67" spans="1:7" x14ac:dyDescent="0.3">
      <c r="A67" s="10" t="s">
        <v>121</v>
      </c>
      <c r="B67" s="19" t="s">
        <v>116</v>
      </c>
      <c r="C67" s="12" t="s">
        <v>86</v>
      </c>
      <c r="D67" s="44">
        <v>250</v>
      </c>
      <c r="E67" s="13" t="s">
        <v>9</v>
      </c>
      <c r="F67" s="41">
        <v>0</v>
      </c>
      <c r="G67" s="10">
        <f t="shared" si="4"/>
        <v>0</v>
      </c>
    </row>
    <row r="68" spans="1:7" x14ac:dyDescent="0.3">
      <c r="A68" s="10" t="s">
        <v>123</v>
      </c>
      <c r="B68" s="19" t="s">
        <v>118</v>
      </c>
      <c r="C68" s="12" t="s">
        <v>86</v>
      </c>
      <c r="D68" s="44">
        <v>180</v>
      </c>
      <c r="E68" s="56">
        <v>360</v>
      </c>
      <c r="F68" s="41">
        <v>0</v>
      </c>
      <c r="G68" s="10">
        <f t="shared" ref="G68:G87" si="5">IF(D68*F68&gt;E68,E68,D68*F68)</f>
        <v>0</v>
      </c>
    </row>
    <row r="69" spans="1:7" x14ac:dyDescent="0.3">
      <c r="A69" s="10" t="s">
        <v>124</v>
      </c>
      <c r="B69" s="19" t="s">
        <v>120</v>
      </c>
      <c r="C69" s="12" t="s">
        <v>86</v>
      </c>
      <c r="D69" s="44">
        <v>140</v>
      </c>
      <c r="E69" s="56">
        <v>280</v>
      </c>
      <c r="F69" s="41">
        <v>0</v>
      </c>
      <c r="G69" s="10">
        <f t="shared" si="5"/>
        <v>0</v>
      </c>
    </row>
    <row r="70" spans="1:7" x14ac:dyDescent="0.3">
      <c r="A70" s="10" t="s">
        <v>126</v>
      </c>
      <c r="B70" s="19" t="s">
        <v>122</v>
      </c>
      <c r="C70" s="12" t="s">
        <v>86</v>
      </c>
      <c r="D70" s="44">
        <v>100</v>
      </c>
      <c r="E70" s="56">
        <v>200</v>
      </c>
      <c r="F70" s="41">
        <v>0</v>
      </c>
      <c r="G70" s="10">
        <f t="shared" si="5"/>
        <v>0</v>
      </c>
    </row>
    <row r="71" spans="1:7" x14ac:dyDescent="0.3">
      <c r="A71" s="10" t="s">
        <v>128</v>
      </c>
      <c r="B71" s="19" t="s">
        <v>125</v>
      </c>
      <c r="C71" s="12" t="s">
        <v>86</v>
      </c>
      <c r="D71" s="44">
        <v>25</v>
      </c>
      <c r="E71" s="56">
        <v>50</v>
      </c>
      <c r="F71" s="41">
        <v>0</v>
      </c>
      <c r="G71" s="10">
        <f t="shared" si="5"/>
        <v>0</v>
      </c>
    </row>
    <row r="72" spans="1:7" s="2" customFormat="1" x14ac:dyDescent="0.3">
      <c r="A72" s="14" t="s">
        <v>131</v>
      </c>
      <c r="B72" s="19" t="s">
        <v>127</v>
      </c>
      <c r="C72" s="12" t="s">
        <v>86</v>
      </c>
      <c r="D72" s="44">
        <v>15</v>
      </c>
      <c r="E72" s="56">
        <v>30</v>
      </c>
      <c r="F72" s="41">
        <v>0</v>
      </c>
      <c r="G72" s="10">
        <f t="shared" si="5"/>
        <v>0</v>
      </c>
    </row>
    <row r="73" spans="1:7" x14ac:dyDescent="0.3">
      <c r="A73" s="10" t="s">
        <v>133</v>
      </c>
      <c r="B73" s="19" t="s">
        <v>129</v>
      </c>
      <c r="C73" s="12" t="s">
        <v>130</v>
      </c>
      <c r="D73" s="44">
        <v>50</v>
      </c>
      <c r="E73" s="56">
        <v>100</v>
      </c>
      <c r="F73" s="41">
        <v>0</v>
      </c>
      <c r="G73" s="10">
        <f t="shared" si="5"/>
        <v>0</v>
      </c>
    </row>
    <row r="74" spans="1:7" ht="15" customHeight="1" x14ac:dyDescent="0.3">
      <c r="A74" s="10" t="s">
        <v>136</v>
      </c>
      <c r="B74" s="25" t="s">
        <v>132</v>
      </c>
      <c r="C74" s="12" t="s">
        <v>130</v>
      </c>
      <c r="D74" s="41">
        <v>375</v>
      </c>
      <c r="E74" s="30" t="s">
        <v>9</v>
      </c>
      <c r="F74" s="41">
        <v>0</v>
      </c>
      <c r="G74" s="14">
        <f t="shared" si="4"/>
        <v>0</v>
      </c>
    </row>
    <row r="75" spans="1:7" s="2" customFormat="1" ht="15" customHeight="1" x14ac:dyDescent="0.3">
      <c r="A75" s="14" t="s">
        <v>139</v>
      </c>
      <c r="B75" s="19" t="s">
        <v>134</v>
      </c>
      <c r="C75" s="12" t="s">
        <v>135</v>
      </c>
      <c r="D75" s="44">
        <v>70</v>
      </c>
      <c r="E75" s="56">
        <v>140</v>
      </c>
      <c r="F75" s="41">
        <v>0</v>
      </c>
      <c r="G75" s="10">
        <f t="shared" si="5"/>
        <v>0</v>
      </c>
    </row>
    <row r="76" spans="1:7" s="2" customFormat="1" x14ac:dyDescent="0.3">
      <c r="A76" s="14" t="s">
        <v>141</v>
      </c>
      <c r="B76" s="19" t="s">
        <v>137</v>
      </c>
      <c r="C76" s="12" t="s">
        <v>138</v>
      </c>
      <c r="D76" s="44">
        <v>15</v>
      </c>
      <c r="E76" s="56">
        <v>30</v>
      </c>
      <c r="F76" s="41">
        <v>0</v>
      </c>
      <c r="G76" s="10">
        <f t="shared" si="5"/>
        <v>0</v>
      </c>
    </row>
    <row r="77" spans="1:7" s="2" customFormat="1" x14ac:dyDescent="0.3">
      <c r="A77" s="14" t="s">
        <v>144</v>
      </c>
      <c r="B77" s="25" t="s">
        <v>140</v>
      </c>
      <c r="C77" s="12" t="s">
        <v>138</v>
      </c>
      <c r="D77" s="41">
        <v>100</v>
      </c>
      <c r="E77" s="63" t="s">
        <v>9</v>
      </c>
      <c r="F77" s="41">
        <v>0</v>
      </c>
      <c r="G77" s="14">
        <f t="shared" si="4"/>
        <v>0</v>
      </c>
    </row>
    <row r="78" spans="1:7" s="2" customFormat="1" x14ac:dyDescent="0.3">
      <c r="A78" s="14" t="s">
        <v>147</v>
      </c>
      <c r="B78" s="25" t="s">
        <v>142</v>
      </c>
      <c r="C78" s="12" t="s">
        <v>143</v>
      </c>
      <c r="D78" s="41">
        <v>30</v>
      </c>
      <c r="E78" s="63">
        <v>60</v>
      </c>
      <c r="F78" s="41">
        <v>0</v>
      </c>
      <c r="G78" s="10">
        <f t="shared" si="5"/>
        <v>0</v>
      </c>
    </row>
    <row r="79" spans="1:7" x14ac:dyDescent="0.3">
      <c r="A79" s="10" t="s">
        <v>149</v>
      </c>
      <c r="B79" s="25" t="s">
        <v>145</v>
      </c>
      <c r="C79" s="12" t="s">
        <v>143</v>
      </c>
      <c r="D79" s="41">
        <v>100</v>
      </c>
      <c r="E79" s="63" t="s">
        <v>9</v>
      </c>
      <c r="F79" s="41">
        <v>0</v>
      </c>
      <c r="G79" s="14">
        <f t="shared" si="4"/>
        <v>0</v>
      </c>
    </row>
    <row r="80" spans="1:7" s="26" customFormat="1" ht="28.8" x14ac:dyDescent="0.3">
      <c r="A80" s="10" t="s">
        <v>151</v>
      </c>
      <c r="B80" s="25" t="s">
        <v>150</v>
      </c>
      <c r="C80" s="12" t="s">
        <v>146</v>
      </c>
      <c r="D80" s="41">
        <v>10</v>
      </c>
      <c r="E80" s="63">
        <v>20</v>
      </c>
      <c r="F80" s="41">
        <v>0</v>
      </c>
      <c r="G80" s="10">
        <f t="shared" si="5"/>
        <v>0</v>
      </c>
    </row>
    <row r="81" spans="1:7" s="26" customFormat="1" ht="28.8" x14ac:dyDescent="0.3">
      <c r="A81" s="10" t="s">
        <v>154</v>
      </c>
      <c r="B81" s="19" t="s">
        <v>148</v>
      </c>
      <c r="C81" s="12" t="s">
        <v>146</v>
      </c>
      <c r="D81" s="44">
        <v>25</v>
      </c>
      <c r="E81" s="56">
        <v>50</v>
      </c>
      <c r="F81" s="41">
        <v>0</v>
      </c>
      <c r="G81" s="10">
        <f t="shared" si="5"/>
        <v>0</v>
      </c>
    </row>
    <row r="82" spans="1:7" s="26" customFormat="1" ht="28.8" x14ac:dyDescent="0.3">
      <c r="A82" s="10" t="s">
        <v>156</v>
      </c>
      <c r="B82" s="19" t="s">
        <v>152</v>
      </c>
      <c r="C82" s="12" t="s">
        <v>153</v>
      </c>
      <c r="D82" s="44">
        <v>5</v>
      </c>
      <c r="E82" s="56">
        <v>10</v>
      </c>
      <c r="F82" s="41">
        <v>0</v>
      </c>
      <c r="G82" s="10">
        <f t="shared" si="5"/>
        <v>0</v>
      </c>
    </row>
    <row r="83" spans="1:7" ht="28.8" x14ac:dyDescent="0.3">
      <c r="A83" s="10" t="s">
        <v>159</v>
      </c>
      <c r="B83" s="19" t="s">
        <v>155</v>
      </c>
      <c r="C83" s="12" t="s">
        <v>153</v>
      </c>
      <c r="D83" s="44">
        <v>25</v>
      </c>
      <c r="E83" s="56">
        <v>50</v>
      </c>
      <c r="F83" s="41">
        <v>0</v>
      </c>
      <c r="G83" s="10">
        <f t="shared" si="5"/>
        <v>0</v>
      </c>
    </row>
    <row r="84" spans="1:7" x14ac:dyDescent="0.3">
      <c r="A84" s="10" t="s">
        <v>161</v>
      </c>
      <c r="B84" s="19" t="s">
        <v>157</v>
      </c>
      <c r="C84" s="12" t="s">
        <v>158</v>
      </c>
      <c r="D84" s="44">
        <v>2</v>
      </c>
      <c r="E84" s="56">
        <v>10</v>
      </c>
      <c r="F84" s="41">
        <v>0</v>
      </c>
      <c r="G84" s="10">
        <f t="shared" si="5"/>
        <v>0</v>
      </c>
    </row>
    <row r="85" spans="1:7" ht="28.8" x14ac:dyDescent="0.3">
      <c r="A85" s="10" t="s">
        <v>163</v>
      </c>
      <c r="B85" s="19" t="s">
        <v>160</v>
      </c>
      <c r="C85" s="12" t="s">
        <v>265</v>
      </c>
      <c r="D85" s="44">
        <v>15</v>
      </c>
      <c r="E85" s="56">
        <v>30</v>
      </c>
      <c r="F85" s="41">
        <v>0</v>
      </c>
      <c r="G85" s="10">
        <f t="shared" si="5"/>
        <v>0</v>
      </c>
    </row>
    <row r="86" spans="1:7" x14ac:dyDescent="0.3">
      <c r="A86" s="10" t="s">
        <v>165</v>
      </c>
      <c r="B86" s="19" t="s">
        <v>162</v>
      </c>
      <c r="C86" s="12" t="s">
        <v>158</v>
      </c>
      <c r="D86" s="44">
        <v>330</v>
      </c>
      <c r="E86" s="56">
        <v>500</v>
      </c>
      <c r="F86" s="41">
        <v>0</v>
      </c>
      <c r="G86" s="10">
        <f t="shared" si="5"/>
        <v>0</v>
      </c>
    </row>
    <row r="87" spans="1:7" x14ac:dyDescent="0.3">
      <c r="A87" s="10" t="s">
        <v>167</v>
      </c>
      <c r="B87" s="19" t="s">
        <v>164</v>
      </c>
      <c r="C87" s="12" t="s">
        <v>158</v>
      </c>
      <c r="D87" s="44">
        <v>25</v>
      </c>
      <c r="E87" s="56">
        <v>50</v>
      </c>
      <c r="F87" s="41">
        <v>0</v>
      </c>
      <c r="G87" s="10">
        <f t="shared" si="5"/>
        <v>0</v>
      </c>
    </row>
    <row r="88" spans="1:7" x14ac:dyDescent="0.3">
      <c r="A88" s="10" t="s">
        <v>169</v>
      </c>
      <c r="B88" s="19" t="s">
        <v>266</v>
      </c>
      <c r="C88" s="12" t="s">
        <v>166</v>
      </c>
      <c r="D88" s="44">
        <v>250</v>
      </c>
      <c r="E88" s="13" t="s">
        <v>9</v>
      </c>
      <c r="F88" s="41">
        <v>0</v>
      </c>
      <c r="G88" s="10">
        <f t="shared" ref="G88:G89" si="6">D88*F88</f>
        <v>0</v>
      </c>
    </row>
    <row r="89" spans="1:7" x14ac:dyDescent="0.3">
      <c r="A89" s="10" t="s">
        <v>171</v>
      </c>
      <c r="B89" s="19" t="s">
        <v>267</v>
      </c>
      <c r="C89" s="12" t="s">
        <v>166</v>
      </c>
      <c r="D89" s="44">
        <v>500</v>
      </c>
      <c r="E89" s="13" t="s">
        <v>9</v>
      </c>
      <c r="F89" s="41">
        <v>0</v>
      </c>
      <c r="G89" s="10">
        <f t="shared" si="6"/>
        <v>0</v>
      </c>
    </row>
    <row r="90" spans="1:7" x14ac:dyDescent="0.3">
      <c r="A90" s="10" t="s">
        <v>173</v>
      </c>
      <c r="B90" s="19" t="s">
        <v>168</v>
      </c>
      <c r="C90" s="12" t="s">
        <v>158</v>
      </c>
      <c r="D90" s="44">
        <v>15</v>
      </c>
      <c r="E90" s="56">
        <v>30</v>
      </c>
      <c r="F90" s="41">
        <v>0</v>
      </c>
      <c r="G90" s="10">
        <f t="shared" ref="G90:G107" si="7">IF(D90*F90&gt;E90,E90,D90*F90)</f>
        <v>0</v>
      </c>
    </row>
    <row r="91" spans="1:7" x14ac:dyDescent="0.3">
      <c r="A91" s="10" t="s">
        <v>175</v>
      </c>
      <c r="B91" s="19" t="s">
        <v>170</v>
      </c>
      <c r="C91" s="12" t="s">
        <v>158</v>
      </c>
      <c r="D91" s="44">
        <v>25</v>
      </c>
      <c r="E91" s="56">
        <v>50</v>
      </c>
      <c r="F91" s="41">
        <v>0</v>
      </c>
      <c r="G91" s="10">
        <f t="shared" si="7"/>
        <v>0</v>
      </c>
    </row>
    <row r="92" spans="1:7" x14ac:dyDescent="0.3">
      <c r="A92" s="10" t="s">
        <v>178</v>
      </c>
      <c r="B92" s="19" t="s">
        <v>172</v>
      </c>
      <c r="C92" s="12" t="s">
        <v>158</v>
      </c>
      <c r="D92" s="44">
        <v>15</v>
      </c>
      <c r="E92" s="56">
        <v>150</v>
      </c>
      <c r="F92" s="41">
        <v>0</v>
      </c>
      <c r="G92" s="10">
        <f t="shared" si="7"/>
        <v>0</v>
      </c>
    </row>
    <row r="93" spans="1:7" ht="28.8" x14ac:dyDescent="0.3">
      <c r="A93" s="10" t="s">
        <v>181</v>
      </c>
      <c r="B93" s="19" t="s">
        <v>174</v>
      </c>
      <c r="C93" s="12" t="s">
        <v>158</v>
      </c>
      <c r="D93" s="44">
        <v>25</v>
      </c>
      <c r="E93" s="56">
        <v>200</v>
      </c>
      <c r="F93" s="41">
        <v>0</v>
      </c>
      <c r="G93" s="10">
        <f t="shared" si="7"/>
        <v>0</v>
      </c>
    </row>
    <row r="94" spans="1:7" x14ac:dyDescent="0.3">
      <c r="A94" s="10" t="s">
        <v>183</v>
      </c>
      <c r="B94" s="19" t="s">
        <v>176</v>
      </c>
      <c r="C94" s="12" t="s">
        <v>177</v>
      </c>
      <c r="D94" s="44">
        <v>5</v>
      </c>
      <c r="E94" s="56">
        <v>15</v>
      </c>
      <c r="F94" s="41">
        <v>0</v>
      </c>
      <c r="G94" s="10">
        <f t="shared" si="7"/>
        <v>0</v>
      </c>
    </row>
    <row r="95" spans="1:7" ht="28.8" x14ac:dyDescent="0.3">
      <c r="A95" s="10" t="s">
        <v>185</v>
      </c>
      <c r="B95" s="19" t="s">
        <v>179</v>
      </c>
      <c r="C95" s="12" t="s">
        <v>180</v>
      </c>
      <c r="D95" s="44">
        <v>50</v>
      </c>
      <c r="E95" s="13" t="s">
        <v>9</v>
      </c>
      <c r="F95" s="41">
        <v>0</v>
      </c>
      <c r="G95" s="10">
        <f t="shared" ref="G95" si="8">D95*F95</f>
        <v>0</v>
      </c>
    </row>
    <row r="96" spans="1:7" x14ac:dyDescent="0.3">
      <c r="A96" s="10" t="s">
        <v>187</v>
      </c>
      <c r="B96" s="19" t="s">
        <v>182</v>
      </c>
      <c r="C96" s="12" t="s">
        <v>180</v>
      </c>
      <c r="D96" s="44">
        <v>10</v>
      </c>
      <c r="E96" s="56">
        <v>30</v>
      </c>
      <c r="F96" s="41">
        <v>0</v>
      </c>
      <c r="G96" s="10">
        <f t="shared" si="7"/>
        <v>0</v>
      </c>
    </row>
    <row r="97" spans="1:7" ht="57.6" x14ac:dyDescent="0.3">
      <c r="A97" s="10" t="s">
        <v>189</v>
      </c>
      <c r="B97" s="19" t="s">
        <v>184</v>
      </c>
      <c r="C97" s="12" t="s">
        <v>177</v>
      </c>
      <c r="D97" s="44">
        <v>10</v>
      </c>
      <c r="E97" s="56">
        <v>20</v>
      </c>
      <c r="F97" s="41">
        <v>0</v>
      </c>
      <c r="G97" s="10">
        <f t="shared" si="7"/>
        <v>0</v>
      </c>
    </row>
    <row r="98" spans="1:7" ht="57.6" x14ac:dyDescent="0.3">
      <c r="A98" s="10" t="s">
        <v>191</v>
      </c>
      <c r="B98" s="19" t="s">
        <v>186</v>
      </c>
      <c r="C98" s="12" t="s">
        <v>177</v>
      </c>
      <c r="D98" s="44">
        <v>10</v>
      </c>
      <c r="E98" s="56">
        <v>20</v>
      </c>
      <c r="F98" s="41">
        <v>0</v>
      </c>
      <c r="G98" s="10">
        <f t="shared" si="7"/>
        <v>0</v>
      </c>
    </row>
    <row r="99" spans="1:7" ht="57.6" x14ac:dyDescent="0.3">
      <c r="A99" s="10" t="s">
        <v>193</v>
      </c>
      <c r="B99" s="19" t="s">
        <v>188</v>
      </c>
      <c r="C99" s="12" t="s">
        <v>177</v>
      </c>
      <c r="D99" s="44">
        <v>5</v>
      </c>
      <c r="E99" s="56">
        <v>10</v>
      </c>
      <c r="F99" s="41">
        <v>0</v>
      </c>
      <c r="G99" s="10">
        <f t="shared" si="7"/>
        <v>0</v>
      </c>
    </row>
    <row r="100" spans="1:7" ht="43.2" x14ac:dyDescent="0.3">
      <c r="A100" s="10" t="s">
        <v>195</v>
      </c>
      <c r="B100" s="19" t="s">
        <v>190</v>
      </c>
      <c r="C100" s="12" t="s">
        <v>177</v>
      </c>
      <c r="D100" s="44">
        <v>5</v>
      </c>
      <c r="E100" s="56">
        <v>10</v>
      </c>
      <c r="F100" s="41">
        <v>0</v>
      </c>
      <c r="G100" s="10">
        <f t="shared" si="7"/>
        <v>0</v>
      </c>
    </row>
    <row r="101" spans="1:7" ht="43.2" x14ac:dyDescent="0.3">
      <c r="A101" s="10" t="s">
        <v>197</v>
      </c>
      <c r="B101" s="19" t="s">
        <v>192</v>
      </c>
      <c r="C101" s="12" t="s">
        <v>177</v>
      </c>
      <c r="D101" s="44">
        <v>3</v>
      </c>
      <c r="E101" s="56">
        <v>6</v>
      </c>
      <c r="F101" s="41">
        <v>0</v>
      </c>
      <c r="G101" s="10">
        <f t="shared" si="7"/>
        <v>0</v>
      </c>
    </row>
    <row r="102" spans="1:7" ht="43.2" x14ac:dyDescent="0.3">
      <c r="A102" s="10" t="s">
        <v>199</v>
      </c>
      <c r="B102" s="19" t="s">
        <v>194</v>
      </c>
      <c r="C102" s="12" t="s">
        <v>177</v>
      </c>
      <c r="D102" s="44">
        <v>3</v>
      </c>
      <c r="E102" s="56">
        <v>6</v>
      </c>
      <c r="F102" s="41">
        <v>0</v>
      </c>
      <c r="G102" s="10">
        <f t="shared" si="7"/>
        <v>0</v>
      </c>
    </row>
    <row r="103" spans="1:7" ht="28.8" x14ac:dyDescent="0.3">
      <c r="A103" s="10" t="s">
        <v>201</v>
      </c>
      <c r="B103" s="19" t="s">
        <v>196</v>
      </c>
      <c r="C103" s="12" t="s">
        <v>177</v>
      </c>
      <c r="D103" s="44">
        <v>1</v>
      </c>
      <c r="E103" s="56">
        <v>2</v>
      </c>
      <c r="F103" s="41">
        <v>0</v>
      </c>
      <c r="G103" s="10">
        <f t="shared" si="7"/>
        <v>0</v>
      </c>
    </row>
    <row r="104" spans="1:7" x14ac:dyDescent="0.3">
      <c r="A104" s="3" t="s">
        <v>203</v>
      </c>
      <c r="B104" s="19" t="s">
        <v>198</v>
      </c>
      <c r="C104" s="12" t="s">
        <v>158</v>
      </c>
      <c r="D104" s="44">
        <v>100</v>
      </c>
      <c r="E104" s="56">
        <v>100</v>
      </c>
      <c r="F104" s="41">
        <v>0</v>
      </c>
      <c r="G104" s="10">
        <f t="shared" si="7"/>
        <v>0</v>
      </c>
    </row>
    <row r="105" spans="1:7" x14ac:dyDescent="0.3">
      <c r="A105" s="3" t="s">
        <v>268</v>
      </c>
      <c r="B105" s="19" t="s">
        <v>200</v>
      </c>
      <c r="C105" s="12" t="s">
        <v>158</v>
      </c>
      <c r="D105" s="44">
        <v>50</v>
      </c>
      <c r="E105" s="56">
        <v>50</v>
      </c>
      <c r="F105" s="41">
        <v>0</v>
      </c>
      <c r="G105" s="10">
        <f t="shared" si="7"/>
        <v>0</v>
      </c>
    </row>
    <row r="106" spans="1:7" x14ac:dyDescent="0.3">
      <c r="A106" s="3" t="s">
        <v>269</v>
      </c>
      <c r="B106" s="19" t="s">
        <v>202</v>
      </c>
      <c r="C106" s="12" t="s">
        <v>158</v>
      </c>
      <c r="D106" s="44">
        <v>50</v>
      </c>
      <c r="E106" s="56">
        <v>50</v>
      </c>
      <c r="F106" s="41">
        <v>0</v>
      </c>
      <c r="G106" s="10">
        <f t="shared" si="7"/>
        <v>0</v>
      </c>
    </row>
    <row r="107" spans="1:7" x14ac:dyDescent="0.3">
      <c r="A107" s="3" t="s">
        <v>270</v>
      </c>
      <c r="B107" s="19" t="s">
        <v>204</v>
      </c>
      <c r="C107" s="12" t="s">
        <v>158</v>
      </c>
      <c r="D107" s="44">
        <v>20</v>
      </c>
      <c r="E107" s="56">
        <v>20</v>
      </c>
      <c r="F107" s="41">
        <v>0</v>
      </c>
      <c r="G107" s="10">
        <f t="shared" si="7"/>
        <v>0</v>
      </c>
    </row>
    <row r="108" spans="1:7" x14ac:dyDescent="0.3">
      <c r="A108" s="27" t="s">
        <v>252</v>
      </c>
      <c r="B108" s="28"/>
      <c r="C108" s="28"/>
      <c r="D108" s="27"/>
      <c r="E108" s="7">
        <v>300</v>
      </c>
      <c r="F108" s="27"/>
      <c r="G108" s="18">
        <f>IF(SUM(G109:G114)&gt;E108,E108,SUM(G109:G114))</f>
        <v>0</v>
      </c>
    </row>
    <row r="109" spans="1:7" s="2" customFormat="1" ht="28.8" x14ac:dyDescent="0.3">
      <c r="A109" s="14" t="s">
        <v>205</v>
      </c>
      <c r="B109" s="25" t="s">
        <v>206</v>
      </c>
      <c r="C109" s="12" t="s">
        <v>271</v>
      </c>
      <c r="D109" s="41">
        <v>60</v>
      </c>
      <c r="E109" s="63">
        <v>240</v>
      </c>
      <c r="F109" s="41">
        <v>0</v>
      </c>
      <c r="G109" s="10">
        <f t="shared" ref="G109:G114" si="9">IF(D109*F109&gt;E109,E109,D109*F109)</f>
        <v>0</v>
      </c>
    </row>
    <row r="110" spans="1:7" s="2" customFormat="1" ht="28.8" x14ac:dyDescent="0.3">
      <c r="A110" s="14" t="s">
        <v>207</v>
      </c>
      <c r="B110" s="25" t="s">
        <v>208</v>
      </c>
      <c r="C110" s="12" t="s">
        <v>272</v>
      </c>
      <c r="D110" s="41">
        <v>45</v>
      </c>
      <c r="E110" s="63">
        <v>180</v>
      </c>
      <c r="F110" s="41">
        <v>0</v>
      </c>
      <c r="G110" s="10">
        <f t="shared" si="9"/>
        <v>0</v>
      </c>
    </row>
    <row r="111" spans="1:7" s="2" customFormat="1" ht="28.8" x14ac:dyDescent="0.3">
      <c r="A111" s="14" t="s">
        <v>209</v>
      </c>
      <c r="B111" s="25" t="s">
        <v>273</v>
      </c>
      <c r="C111" s="12" t="s">
        <v>272</v>
      </c>
      <c r="D111" s="41">
        <v>30</v>
      </c>
      <c r="E111" s="63">
        <v>120</v>
      </c>
      <c r="F111" s="41">
        <v>0</v>
      </c>
      <c r="G111" s="10">
        <f t="shared" si="9"/>
        <v>0</v>
      </c>
    </row>
    <row r="112" spans="1:7" s="2" customFormat="1" ht="28.8" x14ac:dyDescent="0.3">
      <c r="A112" s="14" t="s">
        <v>210</v>
      </c>
      <c r="B112" s="25" t="s">
        <v>274</v>
      </c>
      <c r="C112" s="14" t="s">
        <v>275</v>
      </c>
      <c r="D112" s="41">
        <v>5</v>
      </c>
      <c r="E112" s="63">
        <v>15</v>
      </c>
      <c r="F112" s="41">
        <v>0</v>
      </c>
      <c r="G112" s="10">
        <f t="shared" si="9"/>
        <v>0</v>
      </c>
    </row>
    <row r="113" spans="1:7" s="2" customFormat="1" ht="28.8" x14ac:dyDescent="0.3">
      <c r="A113" s="14" t="s">
        <v>211</v>
      </c>
      <c r="B113" s="25" t="s">
        <v>276</v>
      </c>
      <c r="C113" s="12" t="s">
        <v>272</v>
      </c>
      <c r="D113" s="41">
        <v>20</v>
      </c>
      <c r="E113" s="63">
        <v>80</v>
      </c>
      <c r="F113" s="41">
        <v>0</v>
      </c>
      <c r="G113" s="10">
        <f t="shared" si="9"/>
        <v>0</v>
      </c>
    </row>
    <row r="114" spans="1:7" s="2" customFormat="1" ht="28.8" x14ac:dyDescent="0.3">
      <c r="A114" s="14" t="s">
        <v>212</v>
      </c>
      <c r="B114" s="25" t="s">
        <v>277</v>
      </c>
      <c r="C114" s="14" t="s">
        <v>213</v>
      </c>
      <c r="D114" s="41">
        <v>50</v>
      </c>
      <c r="E114" s="63">
        <v>100</v>
      </c>
      <c r="F114" s="41">
        <v>0</v>
      </c>
      <c r="G114" s="10">
        <f t="shared" si="9"/>
        <v>0</v>
      </c>
    </row>
    <row r="115" spans="1:7" x14ac:dyDescent="0.3">
      <c r="A115" s="67" t="s">
        <v>214</v>
      </c>
      <c r="B115" s="67"/>
      <c r="C115" s="67"/>
      <c r="D115" s="67"/>
      <c r="E115" s="7">
        <v>500</v>
      </c>
      <c r="F115" s="27"/>
      <c r="G115" s="18">
        <f>IF(SUM(G116:G138)&gt;E115,E115,SUM(G116:G138))</f>
        <v>0</v>
      </c>
    </row>
    <row r="116" spans="1:7" x14ac:dyDescent="0.3">
      <c r="A116" s="14" t="s">
        <v>215</v>
      </c>
      <c r="B116" s="25" t="s">
        <v>278</v>
      </c>
      <c r="C116" s="14" t="s">
        <v>216</v>
      </c>
      <c r="D116" s="14">
        <v>40</v>
      </c>
      <c r="E116" s="29" t="s">
        <v>9</v>
      </c>
      <c r="F116" s="41">
        <v>0</v>
      </c>
      <c r="G116" s="10">
        <f t="shared" ref="G116:G126" si="10">D116*F116</f>
        <v>0</v>
      </c>
    </row>
    <row r="117" spans="1:7" x14ac:dyDescent="0.3">
      <c r="A117" s="14" t="s">
        <v>217</v>
      </c>
      <c r="B117" s="25" t="s">
        <v>279</v>
      </c>
      <c r="C117" s="14" t="s">
        <v>216</v>
      </c>
      <c r="D117" s="14">
        <v>25</v>
      </c>
      <c r="E117" s="29" t="s">
        <v>9</v>
      </c>
      <c r="F117" s="41">
        <v>0</v>
      </c>
      <c r="G117" s="10">
        <f t="shared" si="10"/>
        <v>0</v>
      </c>
    </row>
    <row r="118" spans="1:7" x14ac:dyDescent="0.3">
      <c r="A118" s="14" t="s">
        <v>218</v>
      </c>
      <c r="B118" s="25" t="s">
        <v>280</v>
      </c>
      <c r="C118" s="14" t="s">
        <v>216</v>
      </c>
      <c r="D118" s="14">
        <v>25</v>
      </c>
      <c r="E118" s="29" t="s">
        <v>9</v>
      </c>
      <c r="F118" s="41">
        <v>0</v>
      </c>
      <c r="G118" s="10">
        <f t="shared" si="10"/>
        <v>0</v>
      </c>
    </row>
    <row r="119" spans="1:7" x14ac:dyDescent="0.3">
      <c r="A119" s="14" t="s">
        <v>219</v>
      </c>
      <c r="B119" s="25" t="s">
        <v>281</v>
      </c>
      <c r="C119" s="14" t="s">
        <v>216</v>
      </c>
      <c r="D119" s="14">
        <v>20</v>
      </c>
      <c r="E119" s="29" t="s">
        <v>9</v>
      </c>
      <c r="F119" s="41">
        <v>0</v>
      </c>
      <c r="G119" s="10">
        <f t="shared" si="10"/>
        <v>0</v>
      </c>
    </row>
    <row r="120" spans="1:7" x14ac:dyDescent="0.3">
      <c r="A120" s="14" t="s">
        <v>220</v>
      </c>
      <c r="B120" s="25" t="s">
        <v>282</v>
      </c>
      <c r="C120" s="14" t="s">
        <v>216</v>
      </c>
      <c r="D120" s="14">
        <v>20</v>
      </c>
      <c r="E120" s="29" t="s">
        <v>9</v>
      </c>
      <c r="F120" s="41">
        <v>0</v>
      </c>
      <c r="G120" s="10">
        <f t="shared" si="10"/>
        <v>0</v>
      </c>
    </row>
    <row r="121" spans="1:7" x14ac:dyDescent="0.3">
      <c r="A121" s="14" t="s">
        <v>221</v>
      </c>
      <c r="B121" s="25" t="s">
        <v>283</v>
      </c>
      <c r="C121" s="14" t="s">
        <v>216</v>
      </c>
      <c r="D121" s="14">
        <v>20</v>
      </c>
      <c r="E121" s="29" t="s">
        <v>9</v>
      </c>
      <c r="F121" s="41">
        <v>0</v>
      </c>
      <c r="G121" s="10">
        <f>D121*F121</f>
        <v>0</v>
      </c>
    </row>
    <row r="122" spans="1:7" x14ac:dyDescent="0.3">
      <c r="A122" s="14" t="s">
        <v>222</v>
      </c>
      <c r="B122" s="25" t="s">
        <v>284</v>
      </c>
      <c r="C122" s="14" t="s">
        <v>216</v>
      </c>
      <c r="D122" s="14">
        <v>10</v>
      </c>
      <c r="E122" s="29" t="s">
        <v>9</v>
      </c>
      <c r="F122" s="41">
        <v>0</v>
      </c>
      <c r="G122" s="10">
        <f t="shared" si="10"/>
        <v>0</v>
      </c>
    </row>
    <row r="123" spans="1:7" x14ac:dyDescent="0.3">
      <c r="A123" s="14" t="s">
        <v>223</v>
      </c>
      <c r="B123" s="25" t="s">
        <v>285</v>
      </c>
      <c r="C123" s="14" t="s">
        <v>216</v>
      </c>
      <c r="D123" s="14">
        <v>10</v>
      </c>
      <c r="E123" s="29" t="s">
        <v>9</v>
      </c>
      <c r="F123" s="41">
        <v>0</v>
      </c>
      <c r="G123" s="10">
        <f t="shared" si="10"/>
        <v>0</v>
      </c>
    </row>
    <row r="124" spans="1:7" x14ac:dyDescent="0.3">
      <c r="A124" s="14" t="s">
        <v>224</v>
      </c>
      <c r="B124" s="25" t="s">
        <v>225</v>
      </c>
      <c r="C124" s="14" t="s">
        <v>216</v>
      </c>
      <c r="D124" s="14">
        <v>20</v>
      </c>
      <c r="E124" s="29" t="s">
        <v>9</v>
      </c>
      <c r="F124" s="41">
        <v>0</v>
      </c>
      <c r="G124" s="10">
        <f t="shared" si="10"/>
        <v>0</v>
      </c>
    </row>
    <row r="125" spans="1:7" x14ac:dyDescent="0.3">
      <c r="A125" s="14" t="s">
        <v>226</v>
      </c>
      <c r="B125" s="25" t="s">
        <v>286</v>
      </c>
      <c r="C125" s="14" t="s">
        <v>216</v>
      </c>
      <c r="D125" s="14">
        <v>20</v>
      </c>
      <c r="E125" s="29" t="s">
        <v>9</v>
      </c>
      <c r="F125" s="41">
        <v>0</v>
      </c>
      <c r="G125" s="10">
        <f t="shared" si="10"/>
        <v>0</v>
      </c>
    </row>
    <row r="126" spans="1:7" x14ac:dyDescent="0.3">
      <c r="A126" s="14" t="s">
        <v>227</v>
      </c>
      <c r="B126" s="25" t="s">
        <v>287</v>
      </c>
      <c r="C126" s="14" t="s">
        <v>216</v>
      </c>
      <c r="D126" s="14">
        <v>20</v>
      </c>
      <c r="E126" s="29" t="s">
        <v>9</v>
      </c>
      <c r="F126" s="41">
        <v>0</v>
      </c>
      <c r="G126" s="10">
        <f t="shared" si="10"/>
        <v>0</v>
      </c>
    </row>
    <row r="127" spans="1:7" x14ac:dyDescent="0.3">
      <c r="A127" s="14" t="s">
        <v>228</v>
      </c>
      <c r="B127" s="25" t="s">
        <v>288</v>
      </c>
      <c r="C127" s="14" t="s">
        <v>216</v>
      </c>
      <c r="D127" s="14">
        <v>10</v>
      </c>
      <c r="E127" s="10">
        <v>240</v>
      </c>
      <c r="F127" s="41">
        <v>0</v>
      </c>
      <c r="G127" s="10">
        <f>IF(D127*F127&gt;E127,E127,D127*F127)</f>
        <v>0</v>
      </c>
    </row>
    <row r="128" spans="1:7" x14ac:dyDescent="0.3">
      <c r="A128" s="14" t="s">
        <v>229</v>
      </c>
      <c r="B128" s="25" t="s">
        <v>289</v>
      </c>
      <c r="C128" s="14" t="s">
        <v>216</v>
      </c>
      <c r="D128" s="14">
        <v>10</v>
      </c>
      <c r="E128" s="29" t="s">
        <v>9</v>
      </c>
      <c r="F128" s="41">
        <v>0</v>
      </c>
      <c r="G128" s="10">
        <f>D128*F128</f>
        <v>0</v>
      </c>
    </row>
    <row r="129" spans="1:7" x14ac:dyDescent="0.3">
      <c r="A129" s="14" t="s">
        <v>230</v>
      </c>
      <c r="B129" s="25" t="s">
        <v>290</v>
      </c>
      <c r="C129" s="14" t="s">
        <v>216</v>
      </c>
      <c r="D129" s="14">
        <v>5</v>
      </c>
      <c r="E129" s="10">
        <v>180</v>
      </c>
      <c r="F129" s="42">
        <v>0</v>
      </c>
      <c r="G129" s="10">
        <f>IF(D129*F129&gt;E129,E129,D129*F129)</f>
        <v>0</v>
      </c>
    </row>
    <row r="130" spans="1:7" ht="28.8" x14ac:dyDescent="0.3">
      <c r="A130" s="14" t="s">
        <v>231</v>
      </c>
      <c r="B130" s="25" t="s">
        <v>291</v>
      </c>
      <c r="C130" s="14" t="s">
        <v>58</v>
      </c>
      <c r="D130" s="14">
        <v>20</v>
      </c>
      <c r="E130" s="10">
        <v>240</v>
      </c>
      <c r="F130" s="42">
        <v>0</v>
      </c>
      <c r="G130" s="10">
        <f>IF(D130*F130&gt;E130,E130,D130*F130)</f>
        <v>0</v>
      </c>
    </row>
    <row r="131" spans="1:7" ht="28.8" x14ac:dyDescent="0.3">
      <c r="A131" s="14" t="s">
        <v>232</v>
      </c>
      <c r="B131" s="25" t="s">
        <v>292</v>
      </c>
      <c r="C131" s="14" t="s">
        <v>58</v>
      </c>
      <c r="D131" s="14">
        <v>10</v>
      </c>
      <c r="E131" s="10">
        <v>120</v>
      </c>
      <c r="F131" s="47">
        <v>0</v>
      </c>
      <c r="G131" s="10">
        <f>IF(D131*F131&gt;E131,E131,D131*F131)</f>
        <v>0</v>
      </c>
    </row>
    <row r="132" spans="1:7" ht="28.8" x14ac:dyDescent="0.3">
      <c r="A132" s="12" t="s">
        <v>233</v>
      </c>
      <c r="B132" s="25" t="s">
        <v>293</v>
      </c>
      <c r="C132" s="14" t="s">
        <v>216</v>
      </c>
      <c r="D132" s="14">
        <v>10</v>
      </c>
      <c r="E132" s="29" t="s">
        <v>9</v>
      </c>
      <c r="F132" s="41">
        <v>0</v>
      </c>
      <c r="G132" s="58">
        <f t="shared" ref="G132:G138" si="11">D132*F132</f>
        <v>0</v>
      </c>
    </row>
    <row r="133" spans="1:7" x14ac:dyDescent="0.3">
      <c r="A133" s="14" t="s">
        <v>234</v>
      </c>
      <c r="B133" s="25" t="s">
        <v>294</v>
      </c>
      <c r="C133" s="14" t="s">
        <v>216</v>
      </c>
      <c r="D133" s="14">
        <v>6</v>
      </c>
      <c r="E133" s="29" t="s">
        <v>9</v>
      </c>
      <c r="F133" s="41">
        <v>0</v>
      </c>
      <c r="G133" s="58">
        <f t="shared" si="11"/>
        <v>0</v>
      </c>
    </row>
    <row r="134" spans="1:7" x14ac:dyDescent="0.3">
      <c r="A134" s="14" t="s">
        <v>235</v>
      </c>
      <c r="B134" s="19" t="s">
        <v>295</v>
      </c>
      <c r="C134" s="14" t="s">
        <v>216</v>
      </c>
      <c r="D134" s="10">
        <v>2</v>
      </c>
      <c r="E134" s="29" t="s">
        <v>9</v>
      </c>
      <c r="F134" s="59">
        <v>0</v>
      </c>
      <c r="G134" s="58">
        <f t="shared" si="11"/>
        <v>0</v>
      </c>
    </row>
    <row r="135" spans="1:7" x14ac:dyDescent="0.3">
      <c r="A135" s="3" t="s">
        <v>236</v>
      </c>
      <c r="B135" s="19" t="s">
        <v>296</v>
      </c>
      <c r="C135" s="14" t="s">
        <v>216</v>
      </c>
      <c r="D135" s="10">
        <v>2</v>
      </c>
      <c r="E135" s="29" t="s">
        <v>9</v>
      </c>
      <c r="F135" s="59">
        <v>0</v>
      </c>
      <c r="G135" s="58">
        <f t="shared" si="11"/>
        <v>0</v>
      </c>
    </row>
    <row r="136" spans="1:7" x14ac:dyDescent="0.3">
      <c r="A136" s="3" t="s">
        <v>237</v>
      </c>
      <c r="B136" s="25" t="s">
        <v>297</v>
      </c>
      <c r="C136" s="14" t="s">
        <v>216</v>
      </c>
      <c r="D136" s="14">
        <v>3</v>
      </c>
      <c r="E136" s="29" t="s">
        <v>9</v>
      </c>
      <c r="F136" s="41">
        <v>0</v>
      </c>
      <c r="G136" s="10">
        <f t="shared" si="11"/>
        <v>0</v>
      </c>
    </row>
    <row r="137" spans="1:7" x14ac:dyDescent="0.3">
      <c r="A137" s="3" t="s">
        <v>239</v>
      </c>
      <c r="B137" s="25" t="s">
        <v>238</v>
      </c>
      <c r="C137" s="14" t="s">
        <v>216</v>
      </c>
      <c r="D137" s="14">
        <v>2</v>
      </c>
      <c r="E137" s="29" t="s">
        <v>9</v>
      </c>
      <c r="F137" s="41">
        <v>0</v>
      </c>
      <c r="G137" s="10">
        <f t="shared" si="11"/>
        <v>0</v>
      </c>
    </row>
    <row r="138" spans="1:7" ht="43.2" x14ac:dyDescent="0.3">
      <c r="A138" s="3" t="s">
        <v>298</v>
      </c>
      <c r="B138" s="25" t="s">
        <v>240</v>
      </c>
      <c r="C138" s="14" t="s">
        <v>216</v>
      </c>
      <c r="D138" s="14">
        <v>2</v>
      </c>
      <c r="E138" s="29" t="s">
        <v>9</v>
      </c>
      <c r="F138" s="41">
        <v>0</v>
      </c>
      <c r="G138" s="10">
        <f t="shared" si="11"/>
        <v>0</v>
      </c>
    </row>
    <row r="139" spans="1:7" ht="43.2" x14ac:dyDescent="0.3">
      <c r="A139" s="27"/>
      <c r="B139" s="28" t="s">
        <v>299</v>
      </c>
      <c r="C139" s="27"/>
      <c r="D139" s="27"/>
      <c r="E139" s="7" t="s">
        <v>9</v>
      </c>
      <c r="F139" s="27"/>
      <c r="G139" s="18">
        <f>SUM(G140:G141)</f>
        <v>0</v>
      </c>
    </row>
    <row r="140" spans="1:7" ht="43.2" x14ac:dyDescent="0.3">
      <c r="A140" s="3"/>
      <c r="B140" s="25" t="s">
        <v>300</v>
      </c>
      <c r="C140" s="14" t="s">
        <v>216</v>
      </c>
      <c r="D140" s="14">
        <v>30</v>
      </c>
      <c r="E140" s="29" t="s">
        <v>9</v>
      </c>
      <c r="F140" s="41">
        <v>0</v>
      </c>
      <c r="G140" s="10">
        <f t="shared" ref="G140:G141" si="12">D140*F140</f>
        <v>0</v>
      </c>
    </row>
    <row r="141" spans="1:7" ht="43.2" x14ac:dyDescent="0.3">
      <c r="A141" s="3"/>
      <c r="B141" s="25" t="s">
        <v>301</v>
      </c>
      <c r="C141" s="12" t="s">
        <v>302</v>
      </c>
      <c r="D141" s="14">
        <v>1</v>
      </c>
      <c r="E141" s="29" t="s">
        <v>9</v>
      </c>
      <c r="F141" s="41">
        <v>0</v>
      </c>
      <c r="G141" s="10">
        <f t="shared" si="12"/>
        <v>0</v>
      </c>
    </row>
  </sheetData>
  <mergeCells count="14">
    <mergeCell ref="A1:G1"/>
    <mergeCell ref="A7:E7"/>
    <mergeCell ref="A8:B8"/>
    <mergeCell ref="A115:D115"/>
    <mergeCell ref="F5:G5"/>
    <mergeCell ref="F4:G4"/>
    <mergeCell ref="F7:G7"/>
    <mergeCell ref="F3:G3"/>
    <mergeCell ref="F6:G6"/>
    <mergeCell ref="F2:G2"/>
    <mergeCell ref="A3:E3"/>
    <mergeCell ref="A4:E4"/>
    <mergeCell ref="A5:E5"/>
    <mergeCell ref="A6:E6"/>
  </mergeCells>
  <pageMargins left="0.7" right="0.7" top="0.75" bottom="0.75" header="0.51180555555555496" footer="0.51180555555555496"/>
  <pageSetup paperSize="9" scale="87" firstPageNumber="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Planilhas</vt:lpstr>
      </vt:variant>
      <vt:variant>
        <vt:i4>1</vt:i4>
      </vt:variant>
    </vt:vector>
  </HeadingPairs>
  <TitlesOfParts>
    <vt:vector size="1" baseType="lpstr">
      <vt:lpstr>Tabela LABOMAR 2023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Rodrigo Maggioni</cp:lastModifiedBy>
  <cp:revision>0</cp:revision>
  <cp:lastPrinted>2015-06-03T20:53:17Z</cp:lastPrinted>
  <dcterms:created xsi:type="dcterms:W3CDTF">2012-04-05T17:54:02Z</dcterms:created>
  <dcterms:modified xsi:type="dcterms:W3CDTF">2024-07-17T16:56:47Z</dcterms:modified>
  <dc:language>pt-BR</dc:language>
</cp:coreProperties>
</file>